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K:\FB20x\201\Gremien\Extern\AG LFS\Auftaktveranstaltungen RV3\Lernplattform\Kalkulationsunterlagen\"/>
    </mc:Choice>
  </mc:AlternateContent>
  <xr:revisionPtr revIDLastSave="0" documentId="8_{516B3C40-1CA8-4BDA-A896-6DBB2ED4EB89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Stammdaten" sheetId="6" r:id="rId1"/>
    <sheet name="Berechnungsbogen" sheetId="8" r:id="rId2"/>
    <sheet name="Tabelle1" sheetId="9" state="hidden" r:id="rId3"/>
    <sheet name="Übersicht Kreis" sheetId="10" state="hidden" r:id="rId4"/>
    <sheet name="ortsübliche Mieten 2024" sheetId="11" r:id="rId5"/>
  </sheets>
  <externalReferences>
    <externalReference r:id="rId6"/>
  </externalReferences>
  <definedNames>
    <definedName name="_xlnm._FilterDatabase" localSheetId="1" hidden="1">Berechnungsbogen!$B$9:$L$9</definedName>
    <definedName name="_xlnm._FilterDatabase" localSheetId="3" hidden="1">'Übersicht Kreis'!$A$3:$A$29</definedName>
    <definedName name="Bezeichnung_Erlöse">'[1]Anl.3_Kalk.Persk.Sachk.Erl.'!$D$74:$D$81</definedName>
    <definedName name="Bezeichnung_Personalkosten" localSheetId="1">'[1]Anl.3.0_Berichtigungen'!#REF!</definedName>
    <definedName name="Bezeichnung_Personalkosten">'[1]Anl.3.0_Berichtigungen'!#REF!</definedName>
    <definedName name="Bezeichnung_Sachkosten">'[1]Anl.3_Kalk.Persk.Sachk.Erl.'!$D$49:$D$66</definedName>
    <definedName name="Bezeichnung_Werkstätten" localSheetId="1">#REF!</definedName>
    <definedName name="Bezeichnung_Werkstätten">#REF!</definedName>
    <definedName name="_xlnm.Print_Area" localSheetId="1">Berechnungsbogen!$A$2:$S$103</definedName>
    <definedName name="_xlnm.Print_Area" localSheetId="0">Stammdaten!$A$2:$F$35</definedName>
    <definedName name="_xlnm.Print_Titles" localSheetId="1">Berechnungsbogen!$2:$6</definedName>
    <definedName name="Personalkosten_2" localSheetId="1">'[1]Anl.3.0_Berichtigungen'!#REF!</definedName>
    <definedName name="Personalkosten_2">'[1]Anl.3.0_Berichtigungen'!#REF!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30" i="11" l="1"/>
  <c r="J429" i="11"/>
  <c r="J428" i="11"/>
  <c r="J427" i="11"/>
  <c r="J426" i="11"/>
  <c r="J425" i="11"/>
  <c r="J424" i="11"/>
  <c r="J423" i="11"/>
  <c r="J422" i="11"/>
  <c r="J421" i="11"/>
  <c r="J420" i="11"/>
  <c r="J419" i="11"/>
  <c r="J418" i="11"/>
  <c r="J417" i="11"/>
  <c r="J416" i="11"/>
  <c r="J415" i="11"/>
  <c r="J414" i="11"/>
  <c r="J413" i="11"/>
  <c r="J412" i="11"/>
  <c r="J411" i="11"/>
  <c r="J410" i="11"/>
  <c r="J409" i="11"/>
  <c r="J408" i="11"/>
  <c r="J407" i="11"/>
  <c r="J406" i="11"/>
  <c r="J405" i="11"/>
  <c r="J404" i="11"/>
  <c r="J403" i="11"/>
  <c r="J402" i="11"/>
  <c r="J401" i="11"/>
  <c r="J400" i="11"/>
  <c r="J399" i="11"/>
  <c r="J398" i="11"/>
  <c r="J396" i="11"/>
  <c r="J395" i="11"/>
  <c r="J394" i="11"/>
  <c r="J393" i="11"/>
  <c r="J392" i="11"/>
  <c r="J391" i="11"/>
  <c r="J390" i="11"/>
  <c r="J389" i="11"/>
  <c r="J388" i="11"/>
  <c r="J387" i="11"/>
  <c r="J386" i="11"/>
  <c r="J385" i="11"/>
  <c r="J384" i="11"/>
  <c r="J383" i="11"/>
  <c r="J382" i="11"/>
  <c r="J381" i="11"/>
  <c r="J380" i="11"/>
  <c r="J379" i="11"/>
  <c r="J378" i="11"/>
  <c r="J377" i="11"/>
  <c r="J376" i="11"/>
  <c r="J375" i="11"/>
  <c r="J374" i="11"/>
  <c r="J373" i="11"/>
  <c r="J372" i="11"/>
  <c r="J371" i="11"/>
  <c r="J370" i="11"/>
  <c r="J369" i="11"/>
  <c r="J368" i="11"/>
  <c r="J367" i="11"/>
  <c r="J366" i="11"/>
  <c r="J365" i="11"/>
  <c r="J364" i="11"/>
  <c r="J363" i="11"/>
  <c r="J362" i="11"/>
  <c r="J361" i="11"/>
  <c r="J360" i="11"/>
  <c r="J359" i="11"/>
  <c r="J358" i="11"/>
  <c r="J357" i="11"/>
  <c r="J356" i="11"/>
  <c r="J355" i="11"/>
  <c r="J354" i="11"/>
  <c r="J353" i="11"/>
  <c r="J352" i="11"/>
  <c r="J351" i="11"/>
  <c r="J350" i="11"/>
  <c r="J349" i="11"/>
  <c r="J348" i="11"/>
  <c r="J347" i="11"/>
  <c r="J346" i="11"/>
  <c r="J345" i="11"/>
  <c r="J344" i="11"/>
  <c r="J343" i="11"/>
  <c r="J342" i="11"/>
  <c r="J341" i="11"/>
  <c r="J340" i="11"/>
  <c r="J339" i="11"/>
  <c r="J338" i="11"/>
  <c r="J337" i="11"/>
  <c r="J336" i="11"/>
  <c r="J335" i="11"/>
  <c r="J334" i="11"/>
  <c r="J333" i="11"/>
  <c r="J332" i="11"/>
  <c r="J331" i="11"/>
  <c r="J330" i="11"/>
  <c r="J329" i="11"/>
  <c r="J328" i="11"/>
  <c r="J327" i="11"/>
  <c r="J326" i="11"/>
  <c r="J325" i="11"/>
  <c r="J324" i="11"/>
  <c r="J323" i="11"/>
  <c r="J322" i="11"/>
  <c r="J321" i="11"/>
  <c r="J320" i="11"/>
  <c r="J319" i="11"/>
  <c r="J318" i="11"/>
  <c r="J317" i="11"/>
  <c r="J316" i="11"/>
  <c r="J315" i="11"/>
  <c r="J314" i="11"/>
  <c r="J313" i="11"/>
  <c r="J312" i="11"/>
  <c r="J311" i="11"/>
  <c r="J310" i="11"/>
  <c r="J309" i="11"/>
  <c r="J308" i="11"/>
  <c r="J307" i="11"/>
  <c r="J306" i="11"/>
  <c r="J305" i="11"/>
  <c r="J304" i="11"/>
  <c r="J303" i="11"/>
  <c r="J302" i="11"/>
  <c r="J301" i="11"/>
  <c r="J300" i="11"/>
  <c r="J299" i="11"/>
  <c r="J298" i="11"/>
  <c r="J297" i="11"/>
  <c r="J296" i="11"/>
  <c r="J295" i="11"/>
  <c r="J294" i="11"/>
  <c r="J293" i="11"/>
  <c r="J292" i="11"/>
  <c r="J291" i="11"/>
  <c r="J290" i="11"/>
  <c r="J289" i="11"/>
  <c r="J288" i="11"/>
  <c r="J287" i="11"/>
  <c r="J286" i="11"/>
  <c r="J285" i="11"/>
  <c r="J284" i="11"/>
  <c r="J283" i="11"/>
  <c r="J282" i="11"/>
  <c r="J281" i="11"/>
  <c r="J280" i="11"/>
  <c r="J279" i="11"/>
  <c r="J278" i="11"/>
  <c r="J277" i="11"/>
  <c r="J276" i="11"/>
  <c r="J275" i="11"/>
  <c r="J274" i="11"/>
  <c r="J273" i="11"/>
  <c r="J272" i="11"/>
  <c r="J271" i="11"/>
  <c r="J270" i="11"/>
  <c r="J269" i="11"/>
  <c r="J268" i="11"/>
  <c r="J267" i="11"/>
  <c r="J266" i="11"/>
  <c r="J265" i="11"/>
  <c r="J264" i="11"/>
  <c r="J263" i="11"/>
  <c r="J262" i="11"/>
  <c r="J261" i="11"/>
  <c r="J260" i="11"/>
  <c r="J259" i="11"/>
  <c r="J258" i="11"/>
  <c r="J257" i="11"/>
  <c r="J256" i="11"/>
  <c r="J255" i="11"/>
  <c r="J254" i="11"/>
  <c r="J253" i="11"/>
  <c r="J252" i="11"/>
  <c r="J251" i="11"/>
  <c r="J250" i="11"/>
  <c r="J249" i="11"/>
  <c r="J248" i="11"/>
  <c r="J247" i="11"/>
  <c r="J246" i="11"/>
  <c r="J245" i="11"/>
  <c r="J244" i="11"/>
  <c r="J243" i="11"/>
  <c r="J242" i="11"/>
  <c r="J241" i="11"/>
  <c r="J240" i="11"/>
  <c r="J239" i="11"/>
  <c r="J238" i="11"/>
  <c r="J237" i="11"/>
  <c r="J236" i="11"/>
  <c r="J235" i="11"/>
  <c r="J234" i="11"/>
  <c r="J233" i="11"/>
  <c r="J232" i="11"/>
  <c r="J231" i="11"/>
  <c r="J230" i="11"/>
  <c r="J229" i="11"/>
  <c r="J228" i="11"/>
  <c r="J227" i="11"/>
  <c r="J226" i="11"/>
  <c r="J225" i="11"/>
  <c r="J224" i="11"/>
  <c r="J223" i="11"/>
  <c r="J222" i="11"/>
  <c r="J221" i="11"/>
  <c r="J220" i="11"/>
  <c r="J219" i="11"/>
  <c r="J218" i="11"/>
  <c r="J217" i="11"/>
  <c r="J216" i="11"/>
  <c r="J215" i="11"/>
  <c r="J214" i="11"/>
  <c r="J213" i="11"/>
  <c r="J212" i="11"/>
  <c r="J211" i="11"/>
  <c r="J210" i="11"/>
  <c r="J209" i="11"/>
  <c r="J208" i="11"/>
  <c r="J207" i="11"/>
  <c r="J206" i="11"/>
  <c r="J205" i="11"/>
  <c r="J204" i="11"/>
  <c r="J203" i="11"/>
  <c r="J202" i="11"/>
  <c r="J201" i="11"/>
  <c r="J200" i="11"/>
  <c r="J199" i="11"/>
  <c r="J198" i="11"/>
  <c r="J197" i="11"/>
  <c r="J196" i="11"/>
  <c r="J195" i="11"/>
  <c r="J194" i="11"/>
  <c r="J193" i="11"/>
  <c r="J192" i="11"/>
  <c r="J191" i="11"/>
  <c r="J190" i="11"/>
  <c r="J189" i="11"/>
  <c r="J188" i="11"/>
  <c r="J187" i="11"/>
  <c r="J186" i="11"/>
  <c r="J185" i="11"/>
  <c r="J184" i="11"/>
  <c r="J183" i="11"/>
  <c r="J182" i="11"/>
  <c r="J181" i="11"/>
  <c r="J180" i="11"/>
  <c r="J179" i="11"/>
  <c r="J178" i="11"/>
  <c r="J177" i="11"/>
  <c r="J176" i="11"/>
  <c r="J175" i="11"/>
  <c r="J174" i="11"/>
  <c r="J173" i="11"/>
  <c r="J172" i="11"/>
  <c r="J171" i="11"/>
  <c r="J170" i="11"/>
  <c r="J169" i="11"/>
  <c r="J168" i="11"/>
  <c r="J167" i="11"/>
  <c r="J166" i="11"/>
  <c r="J165" i="11"/>
  <c r="J164" i="11"/>
  <c r="J163" i="11"/>
  <c r="J162" i="11"/>
  <c r="J161" i="11"/>
  <c r="J160" i="11"/>
  <c r="J159" i="11"/>
  <c r="J158" i="11"/>
  <c r="J157" i="11"/>
  <c r="J156" i="11"/>
  <c r="J155" i="11"/>
  <c r="J154" i="11"/>
  <c r="J153" i="11"/>
  <c r="J152" i="11"/>
  <c r="J151" i="11"/>
  <c r="J150" i="11"/>
  <c r="J149" i="11"/>
  <c r="J148" i="11"/>
  <c r="J147" i="11"/>
  <c r="J146" i="11"/>
  <c r="J145" i="11"/>
  <c r="J144" i="11"/>
  <c r="J143" i="11"/>
  <c r="J142" i="11"/>
  <c r="J141" i="11"/>
  <c r="J140" i="11"/>
  <c r="J139" i="11"/>
  <c r="J138" i="11"/>
  <c r="J137" i="11"/>
  <c r="J136" i="11"/>
  <c r="J135" i="11"/>
  <c r="J134" i="11"/>
  <c r="J133" i="11"/>
  <c r="J132" i="11"/>
  <c r="J131" i="11"/>
  <c r="J130" i="11"/>
  <c r="J129" i="11"/>
  <c r="J128" i="11"/>
  <c r="J127" i="11"/>
  <c r="J126" i="11"/>
  <c r="J125" i="11"/>
  <c r="J124" i="11"/>
  <c r="J123" i="11"/>
  <c r="J122" i="11"/>
  <c r="J121" i="11"/>
  <c r="J120" i="11"/>
  <c r="J119" i="11"/>
  <c r="J118" i="11"/>
  <c r="J117" i="11"/>
  <c r="J116" i="11"/>
  <c r="J115" i="11"/>
  <c r="J114" i="11"/>
  <c r="J113" i="11"/>
  <c r="J112" i="11"/>
  <c r="J111" i="11"/>
  <c r="J110" i="11"/>
  <c r="J109" i="11"/>
  <c r="J108" i="11"/>
  <c r="J107" i="11"/>
  <c r="J106" i="11"/>
  <c r="J105" i="11"/>
  <c r="J104" i="11"/>
  <c r="J103" i="11"/>
  <c r="J102" i="11"/>
  <c r="J101" i="11"/>
  <c r="J100" i="11"/>
  <c r="J99" i="11"/>
  <c r="J98" i="11"/>
  <c r="J97" i="11"/>
  <c r="J96" i="11"/>
  <c r="J95" i="11"/>
  <c r="J94" i="11"/>
  <c r="J93" i="11"/>
  <c r="J92" i="11"/>
  <c r="J91" i="11"/>
  <c r="J90" i="11"/>
  <c r="J89" i="11"/>
  <c r="J88" i="11"/>
  <c r="J87" i="11"/>
  <c r="J86" i="11"/>
  <c r="J85" i="11"/>
  <c r="J84" i="11"/>
  <c r="J83" i="11"/>
  <c r="J82" i="11"/>
  <c r="J81" i="11"/>
  <c r="J80" i="11"/>
  <c r="J79" i="11"/>
  <c r="J78" i="11"/>
  <c r="J77" i="11"/>
  <c r="J76" i="11"/>
  <c r="J75" i="11"/>
  <c r="J74" i="11"/>
  <c r="J73" i="11"/>
  <c r="J72" i="11"/>
  <c r="J71" i="11"/>
  <c r="J70" i="11"/>
  <c r="J69" i="11"/>
  <c r="J68" i="11"/>
  <c r="J67" i="11"/>
  <c r="J66" i="11"/>
  <c r="J65" i="11"/>
  <c r="J64" i="11"/>
  <c r="J63" i="11"/>
  <c r="J62" i="11"/>
  <c r="J61" i="11"/>
  <c r="J60" i="11"/>
  <c r="J59" i="11"/>
  <c r="J58" i="11"/>
  <c r="J57" i="11"/>
  <c r="J56" i="11"/>
  <c r="J55" i="11"/>
  <c r="J54" i="11"/>
  <c r="J53" i="11"/>
  <c r="J52" i="11"/>
  <c r="J51" i="11"/>
  <c r="J50" i="11"/>
  <c r="J49" i="11"/>
  <c r="J48" i="11"/>
  <c r="J47" i="11"/>
  <c r="J46" i="11"/>
  <c r="J45" i="11"/>
  <c r="J44" i="11"/>
  <c r="J43" i="11"/>
  <c r="J42" i="11"/>
  <c r="J41" i="11"/>
  <c r="J40" i="11"/>
  <c r="J39" i="11"/>
  <c r="J38" i="11"/>
  <c r="J37" i="11"/>
  <c r="J36" i="11"/>
  <c r="J35" i="11"/>
  <c r="J34" i="11"/>
  <c r="J33" i="11"/>
  <c r="J32" i="11"/>
  <c r="J31" i="11"/>
  <c r="J30" i="11"/>
  <c r="J29" i="11"/>
  <c r="J28" i="11"/>
  <c r="J27" i="11"/>
  <c r="J26" i="11"/>
  <c r="J25" i="11"/>
  <c r="J24" i="11"/>
  <c r="J23" i="11"/>
  <c r="J22" i="11"/>
  <c r="J21" i="11"/>
  <c r="J20" i="11"/>
  <c r="J19" i="11"/>
  <c r="J18" i="11"/>
  <c r="J17" i="11"/>
  <c r="J16" i="11"/>
  <c r="J15" i="11"/>
  <c r="J14" i="11"/>
  <c r="J13" i="11"/>
  <c r="J12" i="11"/>
  <c r="J11" i="11"/>
  <c r="J10" i="11"/>
  <c r="J9" i="11"/>
  <c r="G4" i="8" l="1"/>
  <c r="J76" i="8" l="1"/>
  <c r="K76" i="8" s="1"/>
  <c r="J77" i="8"/>
  <c r="K77" i="8" s="1"/>
  <c r="J78" i="8"/>
  <c r="K78" i="8" s="1"/>
  <c r="J79" i="8"/>
  <c r="K79" i="8" s="1"/>
  <c r="J80" i="8"/>
  <c r="K80" i="8" s="1"/>
  <c r="J81" i="8"/>
  <c r="K81" i="8" s="1"/>
  <c r="E28" i="6" l="1"/>
  <c r="F28" i="6" s="1"/>
  <c r="D38" i="8"/>
  <c r="G6" i="8" l="1"/>
  <c r="D46" i="8" l="1"/>
  <c r="O47" i="8" l="1"/>
  <c r="P47" i="8" s="1"/>
  <c r="G47" i="8" l="1"/>
  <c r="G49" i="8" l="1"/>
  <c r="L25" i="8"/>
  <c r="A1" i="6"/>
  <c r="E29" i="6" l="1"/>
  <c r="F29" i="6" s="1"/>
  <c r="E30" i="6"/>
  <c r="F30" i="6" s="1"/>
  <c r="E31" i="6"/>
  <c r="F31" i="6" s="1"/>
  <c r="E32" i="6"/>
  <c r="F32" i="6" s="1"/>
  <c r="E33" i="6"/>
  <c r="F33" i="6" s="1"/>
  <c r="E34" i="6"/>
  <c r="F34" i="6" s="1"/>
  <c r="E35" i="6"/>
  <c r="F35" i="6" s="1"/>
  <c r="L52" i="8" l="1"/>
  <c r="L60" i="8" l="1"/>
  <c r="O46" i="8"/>
  <c r="O56" i="8" s="1"/>
  <c r="O49" i="8"/>
  <c r="P49" i="8" s="1"/>
  <c r="O48" i="8"/>
  <c r="O44" i="8"/>
  <c r="P44" i="8" s="1"/>
  <c r="O43" i="8"/>
  <c r="P43" i="8" s="1"/>
  <c r="O42" i="8"/>
  <c r="O41" i="8"/>
  <c r="O40" i="8"/>
  <c r="G44" i="8"/>
  <c r="G43" i="8"/>
  <c r="G42" i="8"/>
  <c r="G41" i="8"/>
  <c r="G40" i="8"/>
  <c r="F52" i="8"/>
  <c r="D48" i="8"/>
  <c r="G48" i="8" s="1"/>
  <c r="P42" i="8" l="1"/>
  <c r="P41" i="8"/>
  <c r="P40" i="8"/>
  <c r="O52" i="8"/>
  <c r="G46" i="8"/>
  <c r="D52" i="8"/>
  <c r="G52" i="8" s="1"/>
  <c r="P48" i="8"/>
  <c r="O67" i="8"/>
  <c r="O68" i="8"/>
  <c r="O55" i="8"/>
  <c r="P46" i="8"/>
  <c r="J30" i="8"/>
  <c r="O28" i="8"/>
  <c r="O31" i="8" s="1"/>
  <c r="O64" i="8" s="1"/>
  <c r="O27" i="8"/>
  <c r="O30" i="8" s="1"/>
  <c r="O63" i="8" s="1"/>
  <c r="O15" i="8"/>
  <c r="G5" i="8"/>
  <c r="G3" i="8"/>
  <c r="D53" i="8" l="1"/>
  <c r="P52" i="8"/>
  <c r="O54" i="8"/>
  <c r="O66" i="8"/>
  <c r="O60" i="8"/>
  <c r="J75" i="8" s="1"/>
  <c r="K75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Geminger, Olga</author>
  </authors>
  <commentList>
    <comment ref="C53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
Kontrollsumme muss Null sein</t>
        </r>
      </text>
    </comment>
  </commentList>
</comments>
</file>

<file path=xl/sharedStrings.xml><?xml version="1.0" encoding="utf-8"?>
<sst xmlns="http://schemas.openxmlformats.org/spreadsheetml/2006/main" count="1736" uniqueCount="620">
  <si>
    <t>Wasser</t>
  </si>
  <si>
    <t>Brennstoffe</t>
  </si>
  <si>
    <t>Monatl. / Platz</t>
  </si>
  <si>
    <t xml:space="preserve"> =&gt;</t>
  </si>
  <si>
    <t>… Davon Ausstattung Bewohnerzimmer</t>
  </si>
  <si>
    <t>Wartung</t>
  </si>
  <si>
    <t xml:space="preserve">Telekommunikation </t>
  </si>
  <si>
    <t>Steuern, Abgaben, Versicherungen</t>
  </si>
  <si>
    <t>Leistungserbringer:</t>
  </si>
  <si>
    <t>Name / Adresse:</t>
  </si>
  <si>
    <t>Name</t>
  </si>
  <si>
    <t>Straße</t>
  </si>
  <si>
    <t>PLZ / Ort</t>
  </si>
  <si>
    <t>Ansprechpartner</t>
  </si>
  <si>
    <t>Telefon</t>
  </si>
  <si>
    <t>Telefax</t>
  </si>
  <si>
    <t>E-Mail</t>
  </si>
  <si>
    <t>Spitzenverband</t>
  </si>
  <si>
    <t>1. Angaben zum Leistungserbringer</t>
  </si>
  <si>
    <t>Wohnraumkosten "Kaltmiete"</t>
  </si>
  <si>
    <t>Nebenkostenpauschale</t>
  </si>
  <si>
    <t>Ort und Datum:</t>
  </si>
  <si>
    <t>Stempel und Unterschrift des Leistungserbringers</t>
  </si>
  <si>
    <t>… davon Telekommunikation</t>
  </si>
  <si>
    <t>… davon Haushaltsstrom für Bewohnerzimmer/Gemeinschaftsflächen</t>
  </si>
  <si>
    <t>Fortschreibung der Wohnraumkosten "Kaltmiete" entsprechend der Maßgabe des § 557b BGB (Indexmiete)</t>
  </si>
  <si>
    <t>bis</t>
  </si>
  <si>
    <t>… Davon absoluter Veränderungswert für die Ausstattung des Bewohnerzimmers</t>
  </si>
  <si>
    <t>… Absoluter Veränderungswert für Telekommunikation</t>
  </si>
  <si>
    <t>… Absoluter Veränderungswert für den Haushaltsstrom</t>
  </si>
  <si>
    <t>Stadt Darmstadt</t>
  </si>
  <si>
    <t>Landkreis Darmstadt-Dieburg</t>
  </si>
  <si>
    <t>Hochtaunuskreis</t>
  </si>
  <si>
    <t>Main-Kinzig-Kreis</t>
  </si>
  <si>
    <t>Main-Taunus-Kreis</t>
  </si>
  <si>
    <t>Odenwaldkreis</t>
  </si>
  <si>
    <t>Rheingau-Taunus-Kreis</t>
  </si>
  <si>
    <t>Wetteraukreis</t>
  </si>
  <si>
    <t>Landkreis Gießen</t>
  </si>
  <si>
    <t>Lahn-Dill-Kreis</t>
  </si>
  <si>
    <t>Landkreis Limburg-Weilburg</t>
  </si>
  <si>
    <t>Landkreis Marburg-Biedenkopf</t>
  </si>
  <si>
    <t>Vogelsbergkreis</t>
  </si>
  <si>
    <t>Stadt Kassel</t>
  </si>
  <si>
    <t>Landkreis Fulda</t>
  </si>
  <si>
    <t>Landkreis Hersfeld-Rotenburg</t>
  </si>
  <si>
    <t>Landkreis Kassel</t>
  </si>
  <si>
    <t>Schwalm-Eder-Kreis</t>
  </si>
  <si>
    <t>Landkreis Waldeck-Frankenberg</t>
  </si>
  <si>
    <t>Werra-Meißner-Kreis</t>
  </si>
  <si>
    <t>Reinigung d Struktur- u. Funktionsfl.</t>
  </si>
  <si>
    <t>Übersteigende KdU gem. § 42a Abs. 6 SGB XII</t>
  </si>
  <si>
    <t xml:space="preserve">Nebenkostenpauschale insgesamt </t>
  </si>
  <si>
    <t>Kontrollsumme</t>
  </si>
  <si>
    <t>%uale Veränd.</t>
  </si>
  <si>
    <t>Anpassung durch LWV</t>
  </si>
  <si>
    <t>Wohnraumkosten "Kaltmiete" für den Vereinbarungszeitraum vom</t>
  </si>
  <si>
    <t>Tägl. / Platz</t>
  </si>
  <si>
    <t>Wohnraumkosten "Warmmiete" f. d. Vereinbarungszeitraum vom</t>
  </si>
  <si>
    <t>Absoluter Veränderungswert für die Wohnraumkosten "Kaltmiete"</t>
  </si>
  <si>
    <t>Absoluter Veränderungswert gegenüber der bisherigen Nebenkostenpauschale</t>
  </si>
  <si>
    <t>Monatl./Pl.</t>
  </si>
  <si>
    <t>Monatl./ Pl.</t>
  </si>
  <si>
    <t>Begründung für die Veränderung (Stichworte)</t>
  </si>
  <si>
    <t>Sonst. Aufwendungen, welche?</t>
  </si>
  <si>
    <t>1.1</t>
  </si>
  <si>
    <t>1.2</t>
  </si>
  <si>
    <t>1.1.1</t>
  </si>
  <si>
    <t>1.2.1</t>
  </si>
  <si>
    <t>1.2.2</t>
  </si>
  <si>
    <t>2.2</t>
  </si>
  <si>
    <t>2.1</t>
  </si>
  <si>
    <t>2</t>
  </si>
  <si>
    <t>2.2.1</t>
  </si>
  <si>
    <t>2.3.1</t>
  </si>
  <si>
    <t>2.3.2</t>
  </si>
  <si>
    <t>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</si>
  <si>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</si>
  <si>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</si>
  <si>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</si>
  <si>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</si>
  <si>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</si>
  <si>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</si>
  <si>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</si>
  <si>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</si>
  <si>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</si>
  <si>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3.9.1</t>
  </si>
  <si>
    <t>3.9.1.1</t>
  </si>
  <si>
    <t>3.9.1.2</t>
  </si>
  <si>
    <t>4.1</t>
  </si>
  <si>
    <t>4</t>
  </si>
  <si>
    <t>4.1.1</t>
  </si>
  <si>
    <t>4.2</t>
  </si>
  <si>
    <t>4.2.1</t>
  </si>
  <si>
    <t>4.2.2</t>
  </si>
  <si>
    <t>Anmerkungen</t>
  </si>
  <si>
    <t>Index</t>
  </si>
  <si>
    <t>Jahr</t>
  </si>
  <si>
    <t>3.6.</t>
  </si>
  <si>
    <t>Energiekosten</t>
  </si>
  <si>
    <t>a) Haushaltsstrom Bewohnerzimmer/
Gemeinschaftsflächen</t>
  </si>
  <si>
    <t>b) Energiekosten für die Funktionsflächen</t>
  </si>
  <si>
    <t>6</t>
  </si>
  <si>
    <t>5.1</t>
  </si>
  <si>
    <t>Allgemeine Angaben zur Fortschreitung der Wohnraumkosten in besonderen Wohnformen gemäß § 557b BGB (Indexmiete) - Regelungen zur Fortschreibung der angemessenen Wohnraumkosten nach Nr. 3.9.3 des Hessischen Rahmenvertrages nach § 131 SGB IX</t>
  </si>
  <si>
    <t xml:space="preserve">Berechnungsbogen zur Fortschreitung der Wohnraumkosten in besonderen Wohnformen gemäß § 557b BGB (Indexmiete)  - Regelungen zur Fortschreibung der angemessenen Wohnraumkosten nach Nr. 3.9.3 des Hessischen Rahmenvertrages nach § 131 SGB IX </t>
  </si>
  <si>
    <t>Kreis Bergstraße</t>
  </si>
  <si>
    <t>Kreis Offenbach</t>
  </si>
  <si>
    <t>Kreis Groß-Gerau</t>
  </si>
  <si>
    <t>Stadt Offenbach am Main</t>
  </si>
  <si>
    <t>Stadt Frankfurt am Main</t>
  </si>
  <si>
    <t>Landeshauptstadt Wiesbaden</t>
  </si>
  <si>
    <t>Übersicht</t>
  </si>
  <si>
    <t>Kreis
bitte aus dem dropdown auswählen</t>
  </si>
  <si>
    <t>Vergleichsraum
bitte manuell eintragen</t>
  </si>
  <si>
    <t>Adressnummer</t>
  </si>
  <si>
    <t>Hiermit bestätigen wir die Vollständigkeit und Richtigkeit der vorgelegten Unterlagen für die Fortschreibung der Wohnraumkosten in Besonderen Wohnformen</t>
  </si>
  <si>
    <t>bitte manuell eintragen</t>
  </si>
  <si>
    <t>Adressnummer - Leistungserbringer</t>
  </si>
  <si>
    <r>
      <t xml:space="preserve">Kreis
</t>
    </r>
    <r>
      <rPr>
        <i/>
        <sz val="10"/>
        <rFont val="Arial"/>
        <family val="2"/>
      </rPr>
      <t>bitte aus dem dropdown auswählen</t>
    </r>
  </si>
  <si>
    <r>
      <t xml:space="preserve">Vergleichsraum
</t>
    </r>
    <r>
      <rPr>
        <i/>
        <sz val="10"/>
        <rFont val="Arial"/>
        <family val="2"/>
      </rPr>
      <t>bitte manuell eintragen</t>
    </r>
  </si>
  <si>
    <t>… Davon Ausstattung Bewohnerzimmer (sofern nach Anlage 5 berechnet wurde)</t>
  </si>
  <si>
    <t>… davon Telekommunikation (sofern nach Anlage 5 berechnet wurde)</t>
  </si>
  <si>
    <t>Version 19.09.2023</t>
  </si>
  <si>
    <t>Abgestimmte Änderungen mit LWV Hessen im Jahr 2023, die Auswirkung auf die Berechnung der übersteigenden KdU haben:</t>
  </si>
  <si>
    <t>3. Nachrichtlich: Durchschnittliche angemessene Kosten der Unterkunft eines Einpersonenhaushaltes gemäß § 42a Abs. 5 SGB XII im Landkreis / in der kreisfreien Stadt im Vereinbarungszeitraum bis 31.12.2023</t>
  </si>
  <si>
    <r>
      <t xml:space="preserve">Monatliche ortsübl. Miete zzgl. 25%     </t>
    </r>
    <r>
      <rPr>
        <b/>
        <sz val="11"/>
        <rFont val="Arial"/>
        <family val="2"/>
      </rPr>
      <t>Stand 2023</t>
    </r>
  </si>
  <si>
    <t xml:space="preserve">Wohnraumkosten "Warmmiete" für den Vereinbarungszeitraum bis </t>
  </si>
  <si>
    <t>2022</t>
  </si>
  <si>
    <t>Nebenk. ab 1.1.2024</t>
  </si>
  <si>
    <r>
      <t xml:space="preserve">Fortschreibung der Nebenkostenpauschale entsprechend der Maßgabe des § 560 BGB =&gt; </t>
    </r>
    <r>
      <rPr>
        <b/>
        <sz val="11"/>
        <color theme="1"/>
        <rFont val="Arial"/>
        <family val="2"/>
      </rPr>
      <t>Bitte Nachweise beifügen!</t>
    </r>
  </si>
  <si>
    <t>01.01.2024</t>
  </si>
  <si>
    <r>
      <t>Ermittlung der übersteigenden Kosten der Unterkunft ab de</t>
    </r>
    <r>
      <rPr>
        <sz val="11"/>
        <rFont val="Arial"/>
        <family val="2"/>
      </rPr>
      <t>m 01.01.2024:</t>
    </r>
  </si>
  <si>
    <t>Übersteigende KdU gem. § 42a Abs. 6 SGB XII ab 2024</t>
  </si>
  <si>
    <t>Monatliche ortsübl. Miete zzgl. 25% ab dem 01.01.2024   (bitte manuell eintragen)</t>
  </si>
  <si>
    <t>ortsübliche Miete (Bruttowarmmiete) ab Januar 2024 nach § 42 a Abs. 5 Satz 3 SGB XII</t>
  </si>
  <si>
    <t>2. Adressnummer der besonderen Wohnformen, die in diesem Antrag berücksichtigt werden:</t>
  </si>
  <si>
    <t xml:space="preserve">AD 1 </t>
  </si>
  <si>
    <t>AD 2</t>
  </si>
  <si>
    <t>AD 3</t>
  </si>
  <si>
    <t>AD 4</t>
  </si>
  <si>
    <t>AD 5</t>
  </si>
  <si>
    <t>Aktenzeichen</t>
  </si>
  <si>
    <t>Aktenzeichen - Vergütungsvereinbarung</t>
  </si>
  <si>
    <t xml:space="preserve">%uale Veränderung des vom Statistischen Bundesamt ermittelten harmonisierten Verbraucherpreisindizes für die Lebenshaltung der privaten Haushalte in Deutschland 
</t>
  </si>
  <si>
    <t>Adressnummer Besondere Wohnformen</t>
  </si>
  <si>
    <t xml:space="preserve">Übersicht Ortsübliche Mieten (Bruttowarmmiete) der hessischen Landkreise und kreisfreien Städte 
nach § 42 a Abs. 5 Satz 3 SGB XII für das Jahr 2024
</t>
  </si>
  <si>
    <t>Stand: 18.09.2023</t>
  </si>
  <si>
    <t>betrifft LK/kreisfreie Stadt</t>
  </si>
  <si>
    <t>Kürzel</t>
  </si>
  <si>
    <t>Benennung Vergleichsraum, 
falls vorhanden</t>
  </si>
  <si>
    <t>Änderung ab 2024</t>
  </si>
  <si>
    <t>Gemeinde/Stadt</t>
  </si>
  <si>
    <t>Betrag ab 
01.01.2022</t>
  </si>
  <si>
    <t>Betrag ab 
01.01.2023</t>
  </si>
  <si>
    <t>Betrag ab 
01.01.2024</t>
  </si>
  <si>
    <t>Ergänzung LWV Hessen</t>
  </si>
  <si>
    <t>ÜKdU 2024</t>
  </si>
  <si>
    <t>DA</t>
  </si>
  <si>
    <t>Darmstadt</t>
  </si>
  <si>
    <t>F</t>
  </si>
  <si>
    <t>Frankfurt am Main</t>
  </si>
  <si>
    <t>OF</t>
  </si>
  <si>
    <t>Offenbach am Main</t>
  </si>
  <si>
    <t>WI</t>
  </si>
  <si>
    <t>Wiesbaden</t>
  </si>
  <si>
    <t>KS</t>
  </si>
  <si>
    <t>Kassel</t>
  </si>
  <si>
    <t>HP</t>
  </si>
  <si>
    <t>Vergleichsraum 4</t>
  </si>
  <si>
    <t>Abtsteinach</t>
  </si>
  <si>
    <t>Vergleichsraum 1</t>
  </si>
  <si>
    <t>Bensheim</t>
  </si>
  <si>
    <t>Vergleichsraum 2</t>
  </si>
  <si>
    <t>Biblis</t>
  </si>
  <si>
    <t>Vergleichsraum 5</t>
  </si>
  <si>
    <t>Birkenau</t>
  </si>
  <si>
    <t>Bürstadt</t>
  </si>
  <si>
    <t>Einhausen</t>
  </si>
  <si>
    <t>Fürth</t>
  </si>
  <si>
    <t>Gorxheimertal</t>
  </si>
  <si>
    <t>Grasellenbach</t>
  </si>
  <si>
    <t>Groß-Rohrheim</t>
  </si>
  <si>
    <t>Heppenheim</t>
  </si>
  <si>
    <t>Vergleichsraum 3</t>
  </si>
  <si>
    <t>Hirschhorn</t>
  </si>
  <si>
    <t>Lampertheim</t>
  </si>
  <si>
    <t>Lautertal (Odenwald)</t>
  </si>
  <si>
    <t>Lindenfels</t>
  </si>
  <si>
    <t>Lorsch</t>
  </si>
  <si>
    <t>Mörlenbach</t>
  </si>
  <si>
    <t>Neckarsteinach</t>
  </si>
  <si>
    <t>Rimbach</t>
  </si>
  <si>
    <t>Vergleichsraum 6</t>
  </si>
  <si>
    <t>Viernheim</t>
  </si>
  <si>
    <t>Wald-Michelbach</t>
  </si>
  <si>
    <t>Zwingenberg</t>
  </si>
  <si>
    <t>Alsbach-Hähnlein</t>
  </si>
  <si>
    <t>Babenhausen</t>
  </si>
  <si>
    <t>Bickenbach</t>
  </si>
  <si>
    <t>Dieburg</t>
  </si>
  <si>
    <t>Eppertshausen</t>
  </si>
  <si>
    <t>Erzhausen</t>
  </si>
  <si>
    <t>Fischbachtal</t>
  </si>
  <si>
    <t>Griesheim</t>
  </si>
  <si>
    <t>Groß-Bieberau</t>
  </si>
  <si>
    <t>Groß-Umstadt</t>
  </si>
  <si>
    <t>Groß-Zimmern</t>
  </si>
  <si>
    <t>Messel</t>
  </si>
  <si>
    <t>Modautal</t>
  </si>
  <si>
    <t>Mühltal</t>
  </si>
  <si>
    <t>Münster</t>
  </si>
  <si>
    <t>Ober-Ramstadt</t>
  </si>
  <si>
    <t>Otzberg</t>
  </si>
  <si>
    <t>Pfungstadt</t>
  </si>
  <si>
    <t>Reinheim</t>
  </si>
  <si>
    <t>Roßdorf</t>
  </si>
  <si>
    <t>Schaafheim</t>
  </si>
  <si>
    <t>Seeheim-Jugenheim</t>
  </si>
  <si>
    <t>Weiterstadt</t>
  </si>
  <si>
    <t>GG</t>
  </si>
  <si>
    <t>Vergleichsraum Süd</t>
  </si>
  <si>
    <t>Biebesheim am Rhein</t>
  </si>
  <si>
    <t>Vergleichsraum Nord</t>
  </si>
  <si>
    <t>Bischofsheim</t>
  </si>
  <si>
    <t>Vergleichsraum Mitte</t>
  </si>
  <si>
    <t>Büttelborn</t>
  </si>
  <si>
    <t>Gernsheim</t>
  </si>
  <si>
    <t>Ginsheim-Gustavsburg</t>
  </si>
  <si>
    <t>Groß-Gerau</t>
  </si>
  <si>
    <t>Kelsterbach</t>
  </si>
  <si>
    <t>Mörfelden-Walldorf</t>
  </si>
  <si>
    <t>Nauheim</t>
  </si>
  <si>
    <t>Raunheim</t>
  </si>
  <si>
    <t>Riedstadt</t>
  </si>
  <si>
    <t>Rüsselsheim am Main</t>
  </si>
  <si>
    <t>Stockstadt am Rhein</t>
  </si>
  <si>
    <t>Trebur</t>
  </si>
  <si>
    <t>HG</t>
  </si>
  <si>
    <t>Bad Homburg vor der Höhe</t>
  </si>
  <si>
    <t>Friedrichsdorf</t>
  </si>
  <si>
    <t>Glashütten</t>
  </si>
  <si>
    <t>Grävenwiesbach</t>
  </si>
  <si>
    <t>Königstein im Taunus</t>
  </si>
  <si>
    <t>Kronberg im Taunus</t>
  </si>
  <si>
    <t>Neu-Anspach</t>
  </si>
  <si>
    <t>Oberursel</t>
  </si>
  <si>
    <t>Schmitten</t>
  </si>
  <si>
    <t>Steinbach</t>
  </si>
  <si>
    <t>Usingen</t>
  </si>
  <si>
    <t>Wehrheim</t>
  </si>
  <si>
    <t>Weilrod</t>
  </si>
  <si>
    <t>MKK</t>
  </si>
  <si>
    <t>Bad Orb</t>
  </si>
  <si>
    <t>Bad Soden-Salmünster</t>
  </si>
  <si>
    <t>Biebergemünd</t>
  </si>
  <si>
    <t>Birstein</t>
  </si>
  <si>
    <t>Brachttal</t>
  </si>
  <si>
    <t>Bruchköbel</t>
  </si>
  <si>
    <t>Erlensee</t>
  </si>
  <si>
    <t>Flörsbachtal</t>
  </si>
  <si>
    <t>Freigericht</t>
  </si>
  <si>
    <t>Gelnhausen</t>
  </si>
  <si>
    <t>Großkrotzenburg</t>
  </si>
  <si>
    <t>Gründau</t>
  </si>
  <si>
    <t>Hammersbach</t>
  </si>
  <si>
    <t>Hanau</t>
  </si>
  <si>
    <t>Hasselroth</t>
  </si>
  <si>
    <t>Jossgrund</t>
  </si>
  <si>
    <t>Langenselbold</t>
  </si>
  <si>
    <t>Linsengericht</t>
  </si>
  <si>
    <t>Maintal</t>
  </si>
  <si>
    <t>Neuberg</t>
  </si>
  <si>
    <t>Nidderau</t>
  </si>
  <si>
    <t>Niederdorfelden</t>
  </si>
  <si>
    <t>Rodenbach</t>
  </si>
  <si>
    <t>Ronneburg</t>
  </si>
  <si>
    <t>Schlüchtern</t>
  </si>
  <si>
    <t>Schöneck</t>
  </si>
  <si>
    <t>Sinntal</t>
  </si>
  <si>
    <t>Steinau an der Straße</t>
  </si>
  <si>
    <t>Wächtersbach</t>
  </si>
  <si>
    <t>MTK</t>
  </si>
  <si>
    <t>Bad Soden am Taunus</t>
  </si>
  <si>
    <t>Eppstein</t>
  </si>
  <si>
    <t>Eschborn</t>
  </si>
  <si>
    <t>Flörsheim am Main</t>
  </si>
  <si>
    <t>Hattersheim am Main</t>
  </si>
  <si>
    <t>Hochheim am Main</t>
  </si>
  <si>
    <t>Hofheim am Taunus</t>
  </si>
  <si>
    <t>Kelkheim</t>
  </si>
  <si>
    <t>Kriftel</t>
  </si>
  <si>
    <t>Liederbach am Taunus</t>
  </si>
  <si>
    <t>Schwalbach am Taunus</t>
  </si>
  <si>
    <t>Sulzbach</t>
  </si>
  <si>
    <t>ODW</t>
  </si>
  <si>
    <t>Bad König</t>
  </si>
  <si>
    <t>Brensbach</t>
  </si>
  <si>
    <t>Breuberg</t>
  </si>
  <si>
    <t>Brombachtal</t>
  </si>
  <si>
    <t>Erbach</t>
  </si>
  <si>
    <t>Fränkisch-Crumbach</t>
  </si>
  <si>
    <t>Höchst im Odenwald</t>
  </si>
  <si>
    <t>Lützelbach</t>
  </si>
  <si>
    <t>Michelstadt</t>
  </si>
  <si>
    <t>Mossautal</t>
  </si>
  <si>
    <t>Reichelsheim (Odenwald)</t>
  </si>
  <si>
    <t>Oberzent</t>
  </si>
  <si>
    <t>Dietzenbach</t>
  </si>
  <si>
    <t>Dreieich</t>
  </si>
  <si>
    <t>Egelsbach</t>
  </si>
  <si>
    <t>Hainburg</t>
  </si>
  <si>
    <t>Heusenstamm</t>
  </si>
  <si>
    <t>Langen</t>
  </si>
  <si>
    <t>Mainhausen</t>
  </si>
  <si>
    <t>Mühlheim am Main</t>
  </si>
  <si>
    <t>Neu-Isenburg</t>
  </si>
  <si>
    <t>Obertshausen</t>
  </si>
  <si>
    <t>Rodgau</t>
  </si>
  <si>
    <t>Rödermark</t>
  </si>
  <si>
    <t>Seligenstadt</t>
  </si>
  <si>
    <t>RTK</t>
  </si>
  <si>
    <t>Aarbergen</t>
  </si>
  <si>
    <t>Bad Schwalbach</t>
  </si>
  <si>
    <t>Eltville am Rhein</t>
  </si>
  <si>
    <t>Geisenheim</t>
  </si>
  <si>
    <t>Heidenrod</t>
  </si>
  <si>
    <t>Hohenstein</t>
  </si>
  <si>
    <t>Hünstetten</t>
  </si>
  <si>
    <t>Idstein</t>
  </si>
  <si>
    <t>Kiedrich</t>
  </si>
  <si>
    <t>Lorch</t>
  </si>
  <si>
    <t>Niedernhausen</t>
  </si>
  <si>
    <t>Oestrich-Winkel</t>
  </si>
  <si>
    <t>Rüdesheim am Rhein</t>
  </si>
  <si>
    <t>Schlangenbad</t>
  </si>
  <si>
    <t>Taunusstein</t>
  </si>
  <si>
    <t>Waldems</t>
  </si>
  <si>
    <t>Walluf</t>
  </si>
  <si>
    <t>FB</t>
  </si>
  <si>
    <t>Altenstadt</t>
  </si>
  <si>
    <t>Bad Nauheim</t>
  </si>
  <si>
    <t>Bad Vilbel</t>
  </si>
  <si>
    <t>Büdingen</t>
  </si>
  <si>
    <t>Butzbach</t>
  </si>
  <si>
    <t>Echzell</t>
  </si>
  <si>
    <t>Florstadt</t>
  </si>
  <si>
    <t>Friedberg</t>
  </si>
  <si>
    <t>Gedern</t>
  </si>
  <si>
    <t>Glauburg</t>
  </si>
  <si>
    <t>Hirzenhain</t>
  </si>
  <si>
    <t>Karben</t>
  </si>
  <si>
    <t>Kefenrod</t>
  </si>
  <si>
    <t>Limeshain</t>
  </si>
  <si>
    <t>Münzenberg</t>
  </si>
  <si>
    <t>Nidda</t>
  </si>
  <si>
    <t>Niddatal</t>
  </si>
  <si>
    <t>Ober-Mörlen</t>
  </si>
  <si>
    <t>Ortenberg</t>
  </si>
  <si>
    <t>Ranstadt</t>
  </si>
  <si>
    <t>Reichelsheim (Wetterau)</t>
  </si>
  <si>
    <t>Rockenberg</t>
  </si>
  <si>
    <t>Rosbach vor der Höhe</t>
  </si>
  <si>
    <t>Wölfersheim</t>
  </si>
  <si>
    <t>Wöllstadt</t>
  </si>
  <si>
    <t>GI</t>
  </si>
  <si>
    <t>Allendorf (Lumda)</t>
  </si>
  <si>
    <t>Biebertal</t>
  </si>
  <si>
    <t>Buseck</t>
  </si>
  <si>
    <t>Fernwald</t>
  </si>
  <si>
    <t>Vergleichsraum Gießen</t>
  </si>
  <si>
    <t>Gießen</t>
  </si>
  <si>
    <t>Vergleichsraum Ost</t>
  </si>
  <si>
    <t>Grünberg</t>
  </si>
  <si>
    <t>Heuchelheim</t>
  </si>
  <si>
    <t>Hungen</t>
  </si>
  <si>
    <t>Langgöns</t>
  </si>
  <si>
    <t>Laubach</t>
  </si>
  <si>
    <t>Lich</t>
  </si>
  <si>
    <t>Linden</t>
  </si>
  <si>
    <t>Lollar</t>
  </si>
  <si>
    <t>Pohlheim</t>
  </si>
  <si>
    <t>Rabenau</t>
  </si>
  <si>
    <t>Reiskirchen</t>
  </si>
  <si>
    <t>Staufenberg</t>
  </si>
  <si>
    <t>Wettenberg</t>
  </si>
  <si>
    <t>LDK</t>
  </si>
  <si>
    <t>Aßlar</t>
  </si>
  <si>
    <t>Bischoffen</t>
  </si>
  <si>
    <t>Braunfels</t>
  </si>
  <si>
    <t>Breitscheid</t>
  </si>
  <si>
    <t>Dietzhölztal</t>
  </si>
  <si>
    <t>Dillenburg</t>
  </si>
  <si>
    <t>Driedorf</t>
  </si>
  <si>
    <t>Ehringshausen</t>
  </si>
  <si>
    <t>Eschenburg</t>
  </si>
  <si>
    <t>Greifenstein</t>
  </si>
  <si>
    <t>Haiger</t>
  </si>
  <si>
    <t>Herborn</t>
  </si>
  <si>
    <t>Hohenahr</t>
  </si>
  <si>
    <t>Hüttenberg</t>
  </si>
  <si>
    <t>Lahnau</t>
  </si>
  <si>
    <t>Leun</t>
  </si>
  <si>
    <t>Mittenaar</t>
  </si>
  <si>
    <t>Schöffengrund</t>
  </si>
  <si>
    <t>Siegbach</t>
  </si>
  <si>
    <t>Sinn</t>
  </si>
  <si>
    <t>Solms</t>
  </si>
  <si>
    <t>Waldsolms</t>
  </si>
  <si>
    <t>Wetzlar</t>
  </si>
  <si>
    <t>LM</t>
  </si>
  <si>
    <t>Beselich</t>
  </si>
  <si>
    <t>Brechen</t>
  </si>
  <si>
    <t>Bad Camberg</t>
  </si>
  <si>
    <t>Dornburg</t>
  </si>
  <si>
    <t>Elbtal</t>
  </si>
  <si>
    <t>Elz</t>
  </si>
  <si>
    <t>Hadamar</t>
  </si>
  <si>
    <t>Hünfelden</t>
  </si>
  <si>
    <t>Limburg</t>
  </si>
  <si>
    <t>Löhnberg</t>
  </si>
  <si>
    <t>Mengerskirchen</t>
  </si>
  <si>
    <t>Merenberg</t>
  </si>
  <si>
    <t>Runkel</t>
  </si>
  <si>
    <t>Selters</t>
  </si>
  <si>
    <t>Villmar</t>
  </si>
  <si>
    <t>Waldbrunn</t>
  </si>
  <si>
    <t>Weilburg</t>
  </si>
  <si>
    <t>Weilmünster</t>
  </si>
  <si>
    <t>Weinbach</t>
  </si>
  <si>
    <t>MR</t>
  </si>
  <si>
    <t>Amöneburg</t>
  </si>
  <si>
    <t>Angelburg</t>
  </si>
  <si>
    <t>Bad Endbach</t>
  </si>
  <si>
    <t>Biedenkopf</t>
  </si>
  <si>
    <t>Breidenbach</t>
  </si>
  <si>
    <t>Cölbe</t>
  </si>
  <si>
    <t>Dautphetal</t>
  </si>
  <si>
    <t>Ebsdorfergrund</t>
  </si>
  <si>
    <t>Fronhausen</t>
  </si>
  <si>
    <t>Gladenbach</t>
  </si>
  <si>
    <t>Kirchhain, Stadt</t>
  </si>
  <si>
    <t>Lahntal</t>
  </si>
  <si>
    <t>Lohra</t>
  </si>
  <si>
    <t>Marburg</t>
  </si>
  <si>
    <t>Münchhausen</t>
  </si>
  <si>
    <t>Neustadt</t>
  </si>
  <si>
    <t>Rauschenberg</t>
  </si>
  <si>
    <t>Stadtallendorf</t>
  </si>
  <si>
    <t>Steffenberg</t>
  </si>
  <si>
    <t>Weimar</t>
  </si>
  <si>
    <t>Wetter</t>
  </si>
  <si>
    <t>Wohratal</t>
  </si>
  <si>
    <t>VB</t>
  </si>
  <si>
    <t>Alsfeld</t>
  </si>
  <si>
    <t>Antrifttal</t>
  </si>
  <si>
    <t>Feldatal</t>
  </si>
  <si>
    <t>Freiensteinau</t>
  </si>
  <si>
    <t>Gemünden (Felda)</t>
  </si>
  <si>
    <t>Grebenau</t>
  </si>
  <si>
    <t>Grebenhain</t>
  </si>
  <si>
    <t>Herbstein</t>
  </si>
  <si>
    <t>Homberg (Ohm)</t>
  </si>
  <si>
    <t>Kirtorf</t>
  </si>
  <si>
    <t>Lauterbach</t>
  </si>
  <si>
    <t>Lautertal (Vogelsberg)</t>
  </si>
  <si>
    <t>Mücke</t>
  </si>
  <si>
    <t>Romrod</t>
  </si>
  <si>
    <t>Schlitz</t>
  </si>
  <si>
    <t>Schotten</t>
  </si>
  <si>
    <t>Schwalmtal</t>
  </si>
  <si>
    <t>Ulrichstein</t>
  </si>
  <si>
    <t>Wartenberg</t>
  </si>
  <si>
    <t>FD</t>
  </si>
  <si>
    <t>Bad Salzschlirf</t>
  </si>
  <si>
    <t>Burghaun</t>
  </si>
  <si>
    <t>Dipperz</t>
  </si>
  <si>
    <t>Ebersburg</t>
  </si>
  <si>
    <t>Ehrenberg</t>
  </si>
  <si>
    <t>Eichenzell</t>
  </si>
  <si>
    <t>Eiterfeld</t>
  </si>
  <si>
    <t>Flieden</t>
  </si>
  <si>
    <t>Fulda</t>
  </si>
  <si>
    <t>Gersfeld</t>
  </si>
  <si>
    <t>Großenlüder</t>
  </si>
  <si>
    <t>Hilders</t>
  </si>
  <si>
    <t>Hofbieber</t>
  </si>
  <si>
    <t>Hosenfeld</t>
  </si>
  <si>
    <t>Hünfeld</t>
  </si>
  <si>
    <t>Kalbach</t>
  </si>
  <si>
    <t>Künzell</t>
  </si>
  <si>
    <t>Neuhof</t>
  </si>
  <si>
    <t>Nüsttal</t>
  </si>
  <si>
    <t>Petersberg</t>
  </si>
  <si>
    <t>Poppenhausen</t>
  </si>
  <si>
    <t>Rasdorf</t>
  </si>
  <si>
    <t>Tann</t>
  </si>
  <si>
    <t>HEF</t>
  </si>
  <si>
    <t>Alheim</t>
  </si>
  <si>
    <t>Bad Hersfeld</t>
  </si>
  <si>
    <t>Bebra</t>
  </si>
  <si>
    <t>Breitenbach am Herzberg</t>
  </si>
  <si>
    <t>Cornberg</t>
  </si>
  <si>
    <t>Friedewald</t>
  </si>
  <si>
    <t>Hauneck</t>
  </si>
  <si>
    <t>Haunetal</t>
  </si>
  <si>
    <t>Heringen</t>
  </si>
  <si>
    <t>Hohenroda</t>
  </si>
  <si>
    <t>Kirchheim</t>
  </si>
  <si>
    <t>Ludwigsau</t>
  </si>
  <si>
    <t>Nentershausen</t>
  </si>
  <si>
    <t>Neuenstein</t>
  </si>
  <si>
    <t>Niederaula</t>
  </si>
  <si>
    <t>Philippsthal</t>
  </si>
  <si>
    <t>Ronshausen</t>
  </si>
  <si>
    <t>Rotenburg an der Fulda</t>
  </si>
  <si>
    <t>Schenklengsfeld</t>
  </si>
  <si>
    <t>Wildeck</t>
  </si>
  <si>
    <t>Vergleichsraum Vellmar</t>
  </si>
  <si>
    <t>Ahnatal</t>
  </si>
  <si>
    <t>Vergleichsraum Wolfhagen</t>
  </si>
  <si>
    <t>Bad Emstal</t>
  </si>
  <si>
    <t>Vergleichsraum Hofgeismar</t>
  </si>
  <si>
    <t>Bad Karlshafen</t>
  </si>
  <si>
    <t>Vergleichsraum Baunatal</t>
  </si>
  <si>
    <t>Baunatal</t>
  </si>
  <si>
    <t>Breuna</t>
  </si>
  <si>
    <t>Calden</t>
  </si>
  <si>
    <t>Espenau</t>
  </si>
  <si>
    <t>Vergleichsraum Lohfelden</t>
  </si>
  <si>
    <t>Fuldabrück</t>
  </si>
  <si>
    <t>Fuldatal</t>
  </si>
  <si>
    <t>Grebenstein</t>
  </si>
  <si>
    <t>Habichtswald</t>
  </si>
  <si>
    <t>Helsa</t>
  </si>
  <si>
    <t>Hofgeismar</t>
  </si>
  <si>
    <t>Immenhausen</t>
  </si>
  <si>
    <t>Kaufungen</t>
  </si>
  <si>
    <t>Liebenau</t>
  </si>
  <si>
    <t>Lohfelden</t>
  </si>
  <si>
    <t>Naumburg</t>
  </si>
  <si>
    <t>Nieste</t>
  </si>
  <si>
    <t>Niestetal</t>
  </si>
  <si>
    <t>Reinhardshagen</t>
  </si>
  <si>
    <t>Schauenburg</t>
  </si>
  <si>
    <t>Söhrewald</t>
  </si>
  <si>
    <t>Trendelburg</t>
  </si>
  <si>
    <t>Vellmar</t>
  </si>
  <si>
    <t>Wesertal</t>
  </si>
  <si>
    <t>Wolfhagen</t>
  </si>
  <si>
    <t>Zierenberg</t>
  </si>
  <si>
    <t>HR</t>
  </si>
  <si>
    <t>Bad Zwesten</t>
  </si>
  <si>
    <t>Borken</t>
  </si>
  <si>
    <t>Edermünde</t>
  </si>
  <si>
    <t>Felsberg</t>
  </si>
  <si>
    <t>Frielendorf</t>
  </si>
  <si>
    <t>Fritzlar</t>
  </si>
  <si>
    <t>Gilserberg</t>
  </si>
  <si>
    <t>Gudensberg</t>
  </si>
  <si>
    <t>Guxhagen</t>
  </si>
  <si>
    <t>Homberg (Efze)</t>
  </si>
  <si>
    <t>Jesberg</t>
  </si>
  <si>
    <t>Knüllwald</t>
  </si>
  <si>
    <t>Körle</t>
  </si>
  <si>
    <t>Malsfeld</t>
  </si>
  <si>
    <t>Melsungen</t>
  </si>
  <si>
    <t>Morschen</t>
  </si>
  <si>
    <t>Neuental</t>
  </si>
  <si>
    <t>Neukirchen</t>
  </si>
  <si>
    <t>Niedenstein</t>
  </si>
  <si>
    <t>Oberaula</t>
  </si>
  <si>
    <t>Ottrau</t>
  </si>
  <si>
    <t>Schrecksbach</t>
  </si>
  <si>
    <t>Schwalmstadt</t>
  </si>
  <si>
    <t>Schwarzenborn</t>
  </si>
  <si>
    <t>Spangenberg</t>
  </si>
  <si>
    <t>Wabern</t>
  </si>
  <si>
    <t>Willingshausen</t>
  </si>
  <si>
    <t>KB</t>
  </si>
  <si>
    <t>Allendorf (Eder)</t>
  </si>
  <si>
    <t>Bad Arolsen</t>
  </si>
  <si>
    <t>Bad Wildungen</t>
  </si>
  <si>
    <t>Battenberg</t>
  </si>
  <si>
    <r>
      <t xml:space="preserve">Bromskirchen </t>
    </r>
    <r>
      <rPr>
        <b/>
        <sz val="11"/>
        <color theme="1"/>
        <rFont val="Arial"/>
        <family val="2"/>
      </rPr>
      <t>(entfällt ab 2024)</t>
    </r>
  </si>
  <si>
    <t>Burgwald</t>
  </si>
  <si>
    <t>Diemelsee</t>
  </si>
  <si>
    <t>Diemelstadt</t>
  </si>
  <si>
    <t>Edertal</t>
  </si>
  <si>
    <t>Frankenau</t>
  </si>
  <si>
    <t>Frankenberg</t>
  </si>
  <si>
    <t>Gemünden (Wohra)</t>
  </si>
  <si>
    <t>Haina</t>
  </si>
  <si>
    <t>Hatzfeld</t>
  </si>
  <si>
    <t>Korbach</t>
  </si>
  <si>
    <t>Lichtenfels</t>
  </si>
  <si>
    <t>Rosenthal</t>
  </si>
  <si>
    <t>Twistetal</t>
  </si>
  <si>
    <t>Vöhl</t>
  </si>
  <si>
    <t>Volkmarsen</t>
  </si>
  <si>
    <t>Waldeck</t>
  </si>
  <si>
    <t>Willingen</t>
  </si>
  <si>
    <t>WMK</t>
  </si>
  <si>
    <t>Bad Sooden-Allendorf</t>
  </si>
  <si>
    <t>Berkatal</t>
  </si>
  <si>
    <t>Eschwege</t>
  </si>
  <si>
    <t>Großalmerode</t>
  </si>
  <si>
    <t>Herleshausen</t>
  </si>
  <si>
    <t>Hessisch Lichtenau</t>
  </si>
  <si>
    <t>Meinhard</t>
  </si>
  <si>
    <t>Meißner</t>
  </si>
  <si>
    <t>Neu-Eichenberg</t>
  </si>
  <si>
    <t>Ringgau</t>
  </si>
  <si>
    <t>Sontra</t>
  </si>
  <si>
    <t>Waldkappel</t>
  </si>
  <si>
    <t>Wanfried</t>
  </si>
  <si>
    <t>Wehretal</t>
  </si>
  <si>
    <t>Weißenborn</t>
  </si>
  <si>
    <t>Witzenhausen</t>
  </si>
  <si>
    <r>
      <rPr>
        <u/>
        <sz val="11"/>
        <rFont val="Arial"/>
        <family val="2"/>
      </rPr>
      <t>Kontakt:</t>
    </r>
    <r>
      <rPr>
        <sz val="11"/>
        <rFont val="Arial"/>
        <family val="2"/>
      </rPr>
      <t xml:space="preserve">
Felix Würfel
Telefon: 0611/1706-69
Email: wuerfel@hlt.de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</si>
</sst>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\ &quot;€&quot;"/>
    <numFmt numFmtId="166" formatCode="_-* #,##0.00\ &quot;DM&quot;_-;\-* #,##0.00\ &quot;DM&quot;_-;_-* &quot;-&quot;??\ &quot;DM&quot;_-;_-@_-"/>
    <numFmt numFmtId="167" formatCode="_-* #,##0.00\ [$€-1]_-;\-* #,##0.00\ [$€-1]_-;_-* &quot;-&quot;??\ [$€-1]_-"/>
    <numFmt numFmtId="168" formatCode="[$-407]mmm/\ yy;@"/>
    <numFmt numFmtId="169" formatCode="d/m/yyyy;@"/>
    <numFmt numFmtId="170" formatCode="#,##0.0"/>
    <numFmt numFmtId="171" formatCode="0.0%"/>
    <numFmt numFmtId="172" formatCode="0.0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Calibri"/>
      <family val="2"/>
      <scheme val="minor"/>
    </font>
    <font>
      <b/>
      <sz val="14"/>
      <color theme="1"/>
      <name val="Arial"/>
      <family val="2"/>
    </font>
    <font>
      <i/>
      <sz val="8"/>
      <name val="Arial"/>
      <family val="2"/>
    </font>
    <font>
      <b/>
      <sz val="11"/>
      <color rgb="FFFF0000"/>
      <name val="Arial"/>
      <family val="2"/>
    </font>
    <font>
      <sz val="9"/>
      <color indexed="81"/>
      <name val="Tahoma"/>
      <family val="2"/>
    </font>
    <font>
      <sz val="14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Arial"/>
      <family val="2"/>
    </font>
    <font>
      <sz val="11"/>
      <color theme="0"/>
      <name val="Arial"/>
      <family val="2"/>
    </font>
    <font>
      <u/>
      <sz val="11"/>
      <name val="Arial"/>
      <family val="2"/>
    </font>
    <font>
      <sz val="11"/>
      <color theme="5" tint="0.3999755851924192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5574816125979"/>
        <bgColor indexed="64"/>
      </patternFill>
    </fill>
  </fills>
  <borders count="7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/>
      <right style="dotted">
        <color auto="1"/>
      </right>
      <top/>
      <bottom/>
      <diagonal/>
    </border>
    <border>
      <left/>
      <right/>
      <top/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medium">
        <color indexed="64"/>
      </right>
      <top style="thin">
        <color auto="1"/>
      </top>
      <bottom style="dotted">
        <color auto="1"/>
      </bottom>
      <diagonal/>
    </border>
    <border>
      <left style="medium">
        <color indexed="64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 style="thin">
        <color auto="1"/>
      </bottom>
      <diagonal/>
    </border>
    <border>
      <left/>
      <right style="medium">
        <color indexed="64"/>
      </right>
      <top style="dotted">
        <color auto="1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dotted">
        <color auto="1"/>
      </bottom>
      <diagonal/>
    </border>
    <border>
      <left/>
      <right style="medium">
        <color indexed="64"/>
      </right>
      <top/>
      <bottom style="dott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auto="1"/>
      </top>
      <bottom style="dotted">
        <color auto="1"/>
      </bottom>
      <diagonal/>
    </border>
    <border>
      <left/>
      <right style="medium">
        <color indexed="64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7">
    <xf numFmtId="0" fontId="0" fillId="0" borderId="0"/>
    <xf numFmtId="0" fontId="1" fillId="0" borderId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94">
    <xf numFmtId="0" fontId="0" fillId="0" borderId="0" xfId="0"/>
    <xf numFmtId="0" fontId="1" fillId="0" borderId="0" xfId="1" applyFont="1" applyBorder="1" applyAlignment="1" applyProtection="1">
      <alignment vertical="top"/>
    </xf>
    <xf numFmtId="0" fontId="6" fillId="0" borderId="0" xfId="1" applyFont="1" applyAlignment="1" applyProtection="1">
      <alignment vertical="center"/>
    </xf>
    <xf numFmtId="0" fontId="6" fillId="0" borderId="0" xfId="1" applyFont="1" applyAlignment="1" applyProtection="1">
      <alignment vertical="top"/>
    </xf>
    <xf numFmtId="0" fontId="1" fillId="0" borderId="0" xfId="1" applyFont="1" applyBorder="1" applyAlignment="1" applyProtection="1">
      <alignment horizontal="left" vertical="top"/>
    </xf>
    <xf numFmtId="0" fontId="1" fillId="0" borderId="0" xfId="1" applyFont="1" applyBorder="1" applyAlignment="1" applyProtection="1">
      <alignment horizontal="center" vertical="top"/>
    </xf>
    <xf numFmtId="0" fontId="1" fillId="0" borderId="0" xfId="1" applyFont="1" applyAlignment="1" applyProtection="1">
      <alignment vertical="top"/>
    </xf>
    <xf numFmtId="0" fontId="1" fillId="0" borderId="0" xfId="0" applyFont="1" applyBorder="1" applyAlignment="1" applyProtection="1">
      <alignment vertical="top"/>
    </xf>
    <xf numFmtId="0" fontId="4" fillId="0" borderId="0" xfId="0" applyFont="1" applyAlignment="1" applyProtection="1">
      <alignment vertical="top"/>
    </xf>
    <xf numFmtId="0" fontId="4" fillId="0" borderId="3" xfId="0" applyFont="1" applyBorder="1" applyAlignment="1" applyProtection="1">
      <alignment vertical="top"/>
    </xf>
    <xf numFmtId="0" fontId="4" fillId="0" borderId="4" xfId="0" applyFont="1" applyBorder="1" applyAlignment="1" applyProtection="1">
      <alignment horizontal="center" vertical="top" wrapText="1"/>
    </xf>
    <xf numFmtId="0" fontId="4" fillId="0" borderId="6" xfId="0" applyFont="1" applyBorder="1" applyAlignment="1" applyProtection="1">
      <alignment vertical="top"/>
    </xf>
    <xf numFmtId="0" fontId="4" fillId="0" borderId="15" xfId="0" applyFont="1" applyBorder="1" applyAlignment="1" applyProtection="1">
      <alignment vertical="top"/>
    </xf>
    <xf numFmtId="0" fontId="4" fillId="0" borderId="16" xfId="0" applyFont="1" applyBorder="1" applyAlignment="1" applyProtection="1">
      <alignment vertical="top"/>
    </xf>
    <xf numFmtId="0" fontId="4" fillId="0" borderId="14" xfId="0" applyFont="1" applyBorder="1" applyAlignment="1" applyProtection="1">
      <alignment vertical="top"/>
    </xf>
    <xf numFmtId="0" fontId="4" fillId="0" borderId="0" xfId="0" applyFont="1" applyBorder="1" applyAlignment="1" applyProtection="1">
      <alignment horizontal="right" vertical="top"/>
    </xf>
    <xf numFmtId="0" fontId="4" fillId="0" borderId="7" xfId="0" applyFont="1" applyBorder="1" applyAlignment="1" applyProtection="1">
      <alignment vertical="top"/>
    </xf>
    <xf numFmtId="0" fontId="4" fillId="0" borderId="8" xfId="0" applyFont="1" applyBorder="1" applyAlignment="1" applyProtection="1">
      <alignment vertical="top"/>
    </xf>
    <xf numFmtId="0" fontId="4" fillId="0" borderId="0" xfId="0" applyFont="1" applyBorder="1" applyAlignment="1" applyProtection="1">
      <alignment horizontal="center" vertical="top"/>
    </xf>
    <xf numFmtId="168" fontId="4" fillId="0" borderId="0" xfId="0" applyNumberFormat="1" applyFont="1" applyBorder="1" applyAlignment="1" applyProtection="1">
      <alignment vertical="top"/>
    </xf>
    <xf numFmtId="165" fontId="4" fillId="0" borderId="0" xfId="0" applyNumberFormat="1" applyFont="1" applyBorder="1" applyAlignment="1" applyProtection="1">
      <alignment vertical="top"/>
    </xf>
    <xf numFmtId="165" fontId="4" fillId="0" borderId="1" xfId="0" applyNumberFormat="1" applyFont="1" applyBorder="1" applyAlignment="1" applyProtection="1">
      <alignment vertical="top"/>
    </xf>
    <xf numFmtId="0" fontId="4" fillId="0" borderId="16" xfId="0" applyFont="1" applyBorder="1" applyAlignment="1" applyProtection="1">
      <alignment horizontal="center" vertical="top"/>
    </xf>
    <xf numFmtId="165" fontId="4" fillId="0" borderId="16" xfId="0" applyNumberFormat="1" applyFont="1" applyBorder="1" applyAlignment="1" applyProtection="1">
      <alignment vertical="top"/>
    </xf>
    <xf numFmtId="165" fontId="4" fillId="0" borderId="0" xfId="0" applyNumberFormat="1" applyFont="1" applyBorder="1" applyAlignment="1" applyProtection="1">
      <alignment horizontal="center" vertical="top"/>
    </xf>
    <xf numFmtId="0" fontId="4" fillId="0" borderId="0" xfId="0" applyFont="1" applyBorder="1" applyAlignment="1" applyProtection="1">
      <alignment vertical="top"/>
    </xf>
    <xf numFmtId="168" fontId="4" fillId="0" borderId="0" xfId="0" applyNumberFormat="1" applyFont="1" applyBorder="1" applyAlignment="1" applyProtection="1">
      <alignment horizontal="center" vertical="top"/>
    </xf>
    <xf numFmtId="14" fontId="4" fillId="0" borderId="0" xfId="0" applyNumberFormat="1" applyFont="1" applyBorder="1" applyAlignment="1" applyProtection="1">
      <alignment horizontal="center" vertical="top"/>
    </xf>
    <xf numFmtId="0" fontId="4" fillId="0" borderId="4" xfId="0" applyFont="1" applyBorder="1" applyAlignment="1" applyProtection="1">
      <alignment vertical="top"/>
    </xf>
    <xf numFmtId="169" fontId="4" fillId="0" borderId="0" xfId="0" applyNumberFormat="1" applyFont="1" applyBorder="1" applyAlignment="1" applyProtection="1">
      <alignment horizontal="center" vertical="top"/>
    </xf>
    <xf numFmtId="165" fontId="9" fillId="0" borderId="0" xfId="0" applyNumberFormat="1" applyFont="1" applyBorder="1" applyAlignment="1" applyProtection="1">
      <alignment horizontal="left" vertical="top"/>
    </xf>
    <xf numFmtId="10" fontId="9" fillId="0" borderId="0" xfId="0" applyNumberFormat="1" applyFont="1" applyBorder="1" applyAlignment="1" applyProtection="1">
      <alignment horizontal="left" vertical="top"/>
    </xf>
    <xf numFmtId="0" fontId="4" fillId="0" borderId="6" xfId="0" applyFont="1" applyBorder="1" applyAlignment="1" applyProtection="1">
      <alignment vertical="top" wrapText="1"/>
    </xf>
    <xf numFmtId="0" fontId="4" fillId="0" borderId="6" xfId="0" applyFont="1" applyBorder="1" applyAlignment="1" applyProtection="1">
      <alignment horizontal="center" vertical="top"/>
    </xf>
    <xf numFmtId="0" fontId="4" fillId="0" borderId="6" xfId="0" applyFont="1" applyBorder="1" applyAlignment="1" applyProtection="1">
      <alignment horizontal="centerContinuous" vertical="top"/>
    </xf>
    <xf numFmtId="14" fontId="4" fillId="0" borderId="6" xfId="0" applyNumberFormat="1" applyFont="1" applyBorder="1" applyAlignment="1" applyProtection="1">
      <alignment horizontal="center" vertical="top"/>
    </xf>
    <xf numFmtId="165" fontId="11" fillId="0" borderId="1" xfId="0" applyNumberFormat="1" applyFont="1" applyBorder="1" applyAlignment="1" applyProtection="1">
      <alignment vertical="top"/>
    </xf>
    <xf numFmtId="0" fontId="8" fillId="0" borderId="0" xfId="0" applyFont="1" applyBorder="1" applyAlignment="1" applyProtection="1">
      <alignment horizontal="center" vertical="top" wrapText="1"/>
    </xf>
    <xf numFmtId="165" fontId="8" fillId="0" borderId="0" xfId="0" applyNumberFormat="1" applyFont="1" applyBorder="1" applyAlignment="1" applyProtection="1">
      <alignment horizontal="center" vertical="top"/>
    </xf>
    <xf numFmtId="0" fontId="8" fillId="0" borderId="4" xfId="0" applyFont="1" applyBorder="1" applyAlignment="1" applyProtection="1">
      <alignment horizontal="center" vertical="top" wrapText="1"/>
    </xf>
    <xf numFmtId="49" fontId="4" fillId="0" borderId="0" xfId="0" applyNumberFormat="1" applyFont="1" applyBorder="1" applyAlignment="1" applyProtection="1">
      <alignment vertical="top"/>
    </xf>
    <xf numFmtId="49" fontId="4" fillId="0" borderId="16" xfId="0" applyNumberFormat="1" applyFont="1" applyBorder="1" applyAlignment="1" applyProtection="1">
      <alignment vertical="top"/>
    </xf>
    <xf numFmtId="49" fontId="4" fillId="0" borderId="8" xfId="0" applyNumberFormat="1" applyFont="1" applyBorder="1" applyAlignment="1" applyProtection="1">
      <alignment vertical="top"/>
    </xf>
    <xf numFmtId="49" fontId="4" fillId="0" borderId="4" xfId="0" applyNumberFormat="1" applyFont="1" applyBorder="1" applyAlignment="1" applyProtection="1">
      <alignment vertical="top"/>
    </xf>
    <xf numFmtId="165" fontId="4" fillId="0" borderId="13" xfId="0" applyNumberFormat="1" applyFont="1" applyBorder="1" applyAlignment="1" applyProtection="1">
      <alignment horizontal="center" vertical="top"/>
    </xf>
    <xf numFmtId="165" fontId="4" fillId="0" borderId="13" xfId="0" applyNumberFormat="1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horizontal="center" vertical="top" wrapText="1"/>
    </xf>
    <xf numFmtId="0" fontId="14" fillId="0" borderId="0" xfId="1" applyFont="1" applyAlignment="1" applyProtection="1">
      <alignment vertical="top"/>
    </xf>
    <xf numFmtId="0" fontId="10" fillId="0" borderId="0" xfId="0" applyFont="1" applyAlignment="1" applyProtection="1">
      <alignment vertical="top"/>
    </xf>
    <xf numFmtId="0" fontId="4" fillId="0" borderId="0" xfId="0" applyFont="1" applyBorder="1" applyAlignment="1" applyProtection="1">
      <alignment horizontal="left" vertical="top"/>
    </xf>
    <xf numFmtId="49" fontId="4" fillId="0" borderId="0" xfId="0" applyNumberFormat="1" applyFont="1" applyBorder="1" applyAlignment="1" applyProtection="1">
      <alignment horizontal="left" vertical="top"/>
    </xf>
    <xf numFmtId="0" fontId="4" fillId="0" borderId="0" xfId="0" applyFont="1" applyBorder="1" applyAlignment="1" applyProtection="1">
      <alignment vertical="top" wrapText="1"/>
    </xf>
    <xf numFmtId="170" fontId="4" fillId="0" borderId="0" xfId="0" applyNumberFormat="1" applyFont="1" applyAlignment="1" applyProtection="1">
      <alignment vertical="top"/>
    </xf>
    <xf numFmtId="0" fontId="4" fillId="0" borderId="8" xfId="0" applyFont="1" applyBorder="1" applyAlignment="1" applyProtection="1">
      <alignment vertical="top" wrapText="1"/>
    </xf>
    <xf numFmtId="0" fontId="15" fillId="0" borderId="0" xfId="0" applyFont="1" applyAlignment="1" applyProtection="1">
      <alignment vertical="top"/>
    </xf>
    <xf numFmtId="0" fontId="1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35" xfId="1" applyFont="1" applyBorder="1" applyAlignment="1" applyProtection="1">
      <alignment vertical="top"/>
    </xf>
    <xf numFmtId="0" fontId="1" fillId="0" borderId="36" xfId="1" applyFont="1" applyBorder="1" applyAlignment="1" applyProtection="1">
      <alignment vertical="top"/>
    </xf>
    <xf numFmtId="0" fontId="6" fillId="0" borderId="35" xfId="1" applyFont="1" applyBorder="1" applyAlignment="1" applyProtection="1">
      <alignment horizontal="left" vertical="top"/>
    </xf>
    <xf numFmtId="0" fontId="4" fillId="0" borderId="35" xfId="0" applyFont="1" applyBorder="1" applyAlignment="1" applyProtection="1">
      <alignment vertical="top"/>
    </xf>
    <xf numFmtId="165" fontId="4" fillId="0" borderId="36" xfId="0" applyNumberFormat="1" applyFont="1" applyBorder="1" applyAlignment="1" applyProtection="1">
      <alignment vertical="top"/>
    </xf>
    <xf numFmtId="49" fontId="4" fillId="0" borderId="50" xfId="0" applyNumberFormat="1" applyFont="1" applyBorder="1" applyAlignment="1" applyProtection="1">
      <alignment vertical="center"/>
    </xf>
    <xf numFmtId="165" fontId="4" fillId="0" borderId="49" xfId="0" applyNumberFormat="1" applyFont="1" applyBorder="1" applyAlignment="1" applyProtection="1">
      <alignment vertical="center"/>
    </xf>
    <xf numFmtId="49" fontId="4" fillId="0" borderId="51" xfId="0" applyNumberFormat="1" applyFont="1" applyBorder="1" applyAlignment="1" applyProtection="1">
      <alignment vertical="center"/>
    </xf>
    <xf numFmtId="165" fontId="4" fillId="0" borderId="53" xfId="0" applyNumberFormat="1" applyFont="1" applyBorder="1" applyAlignment="1" applyProtection="1">
      <alignment vertical="center"/>
    </xf>
    <xf numFmtId="165" fontId="4" fillId="0" borderId="54" xfId="0" applyNumberFormat="1" applyFont="1" applyBorder="1" applyAlignment="1" applyProtection="1">
      <alignment vertical="center"/>
    </xf>
    <xf numFmtId="0" fontId="4" fillId="0" borderId="60" xfId="0" applyFont="1" applyBorder="1" applyAlignment="1" applyProtection="1">
      <alignment vertical="top"/>
    </xf>
    <xf numFmtId="0" fontId="4" fillId="0" borderId="36" xfId="0" applyFont="1" applyBorder="1" applyAlignment="1" applyProtection="1">
      <alignment vertical="top"/>
    </xf>
    <xf numFmtId="0" fontId="4" fillId="0" borderId="48" xfId="0" applyFont="1" applyBorder="1" applyAlignment="1" applyProtection="1">
      <alignment vertical="top"/>
    </xf>
    <xf numFmtId="0" fontId="4" fillId="0" borderId="61" xfId="0" applyFont="1" applyBorder="1" applyAlignment="1" applyProtection="1">
      <alignment vertical="top"/>
    </xf>
    <xf numFmtId="0" fontId="4" fillId="0" borderId="62" xfId="0" applyFont="1" applyBorder="1" applyAlignment="1" applyProtection="1">
      <alignment vertical="top"/>
    </xf>
    <xf numFmtId="0" fontId="4" fillId="0" borderId="63" xfId="0" applyFont="1" applyBorder="1" applyAlignment="1" applyProtection="1">
      <alignment vertical="top"/>
    </xf>
    <xf numFmtId="0" fontId="4" fillId="0" borderId="37" xfId="0" applyFont="1" applyBorder="1" applyAlignment="1" applyProtection="1">
      <alignment vertical="top"/>
    </xf>
    <xf numFmtId="0" fontId="4" fillId="0" borderId="38" xfId="0" applyFont="1" applyBorder="1" applyAlignment="1" applyProtection="1">
      <alignment vertical="top"/>
    </xf>
    <xf numFmtId="0" fontId="4" fillId="0" borderId="45" xfId="0" applyFont="1" applyBorder="1" applyAlignment="1" applyProtection="1">
      <alignment vertical="top"/>
    </xf>
    <xf numFmtId="0" fontId="8" fillId="0" borderId="0" xfId="0" applyFont="1" applyBorder="1" applyAlignment="1" applyProtection="1">
      <alignment vertical="top"/>
    </xf>
    <xf numFmtId="10" fontId="9" fillId="0" borderId="0" xfId="0" applyNumberFormat="1" applyFont="1" applyBorder="1" applyAlignment="1" applyProtection="1">
      <alignment vertical="top"/>
    </xf>
    <xf numFmtId="165" fontId="4" fillId="0" borderId="0" xfId="0" applyNumberFormat="1" applyFont="1" applyBorder="1" applyAlignment="1" applyProtection="1">
      <alignment vertical="top" wrapText="1"/>
    </xf>
    <xf numFmtId="0" fontId="10" fillId="0" borderId="0" xfId="0" applyFont="1" applyBorder="1" applyAlignment="1" applyProtection="1">
      <alignment vertical="top" wrapText="1"/>
    </xf>
    <xf numFmtId="165" fontId="10" fillId="0" borderId="0" xfId="0" applyNumberFormat="1" applyFont="1" applyBorder="1" applyAlignment="1" applyProtection="1">
      <alignment vertical="top" wrapText="1"/>
    </xf>
    <xf numFmtId="0" fontId="4" fillId="0" borderId="65" xfId="0" applyFont="1" applyBorder="1" applyAlignment="1" applyProtection="1">
      <alignment vertical="top"/>
    </xf>
    <xf numFmtId="0" fontId="4" fillId="0" borderId="66" xfId="0" applyFont="1" applyBorder="1" applyAlignment="1" applyProtection="1">
      <alignment vertical="top"/>
    </xf>
    <xf numFmtId="49" fontId="4" fillId="0" borderId="11" xfId="0" applyNumberFormat="1" applyFont="1" applyBorder="1" applyAlignment="1" applyProtection="1">
      <alignment vertical="top"/>
    </xf>
    <xf numFmtId="0" fontId="4" fillId="0" borderId="46" xfId="0" applyFont="1" applyBorder="1" applyAlignment="1" applyProtection="1">
      <alignment vertical="top"/>
    </xf>
    <xf numFmtId="0" fontId="4" fillId="0" borderId="11" xfId="0" applyFont="1" applyBorder="1" applyAlignment="1" applyProtection="1">
      <alignment vertical="top"/>
    </xf>
    <xf numFmtId="14" fontId="4" fillId="0" borderId="8" xfId="0" applyNumberFormat="1" applyFont="1" applyBorder="1" applyAlignment="1" applyProtection="1">
      <alignment horizontal="center" vertical="top"/>
    </xf>
    <xf numFmtId="14" fontId="4" fillId="0" borderId="7" xfId="0" applyNumberFormat="1" applyFont="1" applyBorder="1" applyAlignment="1" applyProtection="1">
      <alignment horizontal="center" vertical="top"/>
    </xf>
    <xf numFmtId="165" fontId="4" fillId="0" borderId="8" xfId="0" applyNumberFormat="1" applyFont="1" applyBorder="1" applyAlignment="1" applyProtection="1">
      <alignment vertical="top"/>
    </xf>
    <xf numFmtId="165" fontId="4" fillId="0" borderId="13" xfId="0" applyNumberFormat="1" applyFont="1" applyBorder="1" applyAlignment="1" applyProtection="1">
      <alignment vertical="top"/>
    </xf>
    <xf numFmtId="0" fontId="4" fillId="0" borderId="8" xfId="0" applyFont="1" applyBorder="1" applyAlignment="1" applyProtection="1">
      <alignment horizontal="left" vertical="top"/>
    </xf>
    <xf numFmtId="0" fontId="9" fillId="0" borderId="13" xfId="0" applyFont="1" applyBorder="1" applyAlignment="1" applyProtection="1">
      <alignment vertical="top" wrapText="1"/>
    </xf>
    <xf numFmtId="0" fontId="4" fillId="0" borderId="34" xfId="0" applyFont="1" applyBorder="1" applyAlignment="1" applyProtection="1">
      <alignment horizontal="center" vertical="center"/>
    </xf>
    <xf numFmtId="172" fontId="4" fillId="0" borderId="0" xfId="0" applyNumberFormat="1" applyFont="1" applyBorder="1" applyAlignment="1" applyProtection="1">
      <alignment vertical="top"/>
    </xf>
    <xf numFmtId="172" fontId="4" fillId="0" borderId="0" xfId="0" applyNumberFormat="1" applyFont="1" applyAlignment="1" applyProtection="1">
      <alignment vertical="top"/>
    </xf>
    <xf numFmtId="1" fontId="4" fillId="0" borderId="0" xfId="0" applyNumberFormat="1" applyFont="1" applyAlignment="1" applyProtection="1">
      <alignment vertical="top"/>
    </xf>
    <xf numFmtId="169" fontId="4" fillId="0" borderId="0" xfId="0" applyNumberFormat="1" applyFont="1" applyAlignment="1" applyProtection="1">
      <alignment vertical="top"/>
    </xf>
    <xf numFmtId="0" fontId="0" fillId="0" borderId="37" xfId="0" applyNumberFormat="1" applyBorder="1" applyAlignment="1" applyProtection="1">
      <alignment vertical="top" wrapText="1"/>
    </xf>
    <xf numFmtId="0" fontId="4" fillId="0" borderId="49" xfId="0" applyFont="1" applyBorder="1" applyAlignment="1" applyProtection="1">
      <alignment horizontal="center" vertical="top" wrapText="1"/>
    </xf>
    <xf numFmtId="0" fontId="3" fillId="0" borderId="13" xfId="0" applyNumberFormat="1" applyFont="1" applyBorder="1" applyAlignment="1" applyProtection="1">
      <alignment wrapText="1"/>
    </xf>
    <xf numFmtId="0" fontId="21" fillId="0" borderId="13" xfId="0" applyFont="1" applyBorder="1" applyAlignment="1" applyProtection="1">
      <alignment horizontal="center" vertical="top" wrapText="1"/>
    </xf>
    <xf numFmtId="0" fontId="3" fillId="0" borderId="0" xfId="0" applyFont="1" applyBorder="1" applyAlignment="1" applyProtection="1">
      <alignment vertical="top"/>
    </xf>
    <xf numFmtId="49" fontId="3" fillId="0" borderId="34" xfId="0" applyNumberFormat="1" applyFont="1" applyFill="1" applyBorder="1" applyAlignment="1" applyProtection="1">
      <alignment horizontal="center" vertical="center" wrapText="1"/>
    </xf>
    <xf numFmtId="170" fontId="3" fillId="0" borderId="34" xfId="0" applyNumberFormat="1" applyFont="1" applyFill="1" applyBorder="1" applyAlignment="1" applyProtection="1">
      <alignment horizontal="center" vertical="center" wrapText="1"/>
    </xf>
    <xf numFmtId="171" fontId="18" fillId="0" borderId="0" xfId="0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Border="1" applyAlignment="1" applyProtection="1">
      <alignment horizontal="center" vertical="top"/>
    </xf>
    <xf numFmtId="0" fontId="4" fillId="0" borderId="0" xfId="0" applyFont="1" applyBorder="1" applyAlignment="1" applyProtection="1">
      <alignment horizontal="center" vertical="center" wrapText="1"/>
    </xf>
    <xf numFmtId="0" fontId="7" fillId="2" borderId="2" xfId="1" applyFont="1" applyFill="1" applyBorder="1" applyAlignment="1" applyProtection="1">
      <alignment horizontal="left" vertical="center" wrapText="1"/>
      <protection locked="0" hidden="1"/>
    </xf>
    <xf numFmtId="165" fontId="3" fillId="3" borderId="10" xfId="0" applyNumberFormat="1" applyFont="1" applyFill="1" applyBorder="1" applyAlignment="1" applyProtection="1">
      <alignment vertical="center" wrapText="1"/>
      <protection locked="0" hidden="1"/>
    </xf>
    <xf numFmtId="165" fontId="4" fillId="3" borderId="13" xfId="0" applyNumberFormat="1" applyFont="1" applyFill="1" applyBorder="1" applyAlignment="1" applyProtection="1">
      <alignment vertical="center"/>
      <protection locked="0" hidden="1"/>
    </xf>
    <xf numFmtId="165" fontId="3" fillId="3" borderId="52" xfId="0" applyNumberFormat="1" applyFont="1" applyFill="1" applyBorder="1" applyAlignment="1" applyProtection="1">
      <alignment vertical="center" wrapText="1"/>
      <protection locked="0" hidden="1"/>
    </xf>
    <xf numFmtId="165" fontId="3" fillId="2" borderId="2" xfId="0" applyNumberFormat="1" applyFont="1" applyFill="1" applyBorder="1" applyAlignment="1" applyProtection="1">
      <alignment horizontal="center" vertical="center" wrapText="1"/>
      <protection locked="0" hidden="1"/>
    </xf>
    <xf numFmtId="165" fontId="3" fillId="2" borderId="2" xfId="0" applyNumberFormat="1" applyFont="1" applyFill="1" applyBorder="1" applyAlignment="1" applyProtection="1">
      <alignment horizontal="center" vertical="top" wrapText="1"/>
      <protection locked="0" hidden="1"/>
    </xf>
    <xf numFmtId="165" fontId="3" fillId="2" borderId="2" xfId="0" applyNumberFormat="1" applyFont="1" applyFill="1" applyBorder="1" applyAlignment="1" applyProtection="1">
      <alignment vertical="top" wrapText="1"/>
      <protection locked="0" hidden="1"/>
    </xf>
    <xf numFmtId="165" fontId="3" fillId="2" borderId="13" xfId="0" applyNumberFormat="1" applyFont="1" applyFill="1" applyBorder="1" applyAlignment="1" applyProtection="1">
      <alignment horizontal="left" vertical="center" wrapText="1"/>
      <protection locked="0" hidden="1"/>
    </xf>
    <xf numFmtId="0" fontId="4" fillId="0" borderId="0" xfId="0" applyFont="1" applyAlignment="1" applyProtection="1">
      <alignment vertical="top"/>
      <protection locked="0" hidden="1"/>
    </xf>
    <xf numFmtId="14" fontId="22" fillId="0" borderId="0" xfId="0" applyNumberFormat="1" applyFont="1" applyAlignment="1" applyProtection="1">
      <alignment vertical="top"/>
      <protection locked="0" hidden="1"/>
    </xf>
    <xf numFmtId="0" fontId="22" fillId="0" borderId="0" xfId="0" applyFont="1" applyAlignment="1" applyProtection="1">
      <alignment vertical="top"/>
      <protection locked="0" hidden="1"/>
    </xf>
    <xf numFmtId="0" fontId="3" fillId="0" borderId="0" xfId="0" applyFont="1" applyBorder="1" applyAlignment="1" applyProtection="1">
      <alignment horizontal="left" vertical="top"/>
    </xf>
    <xf numFmtId="14" fontId="4" fillId="0" borderId="0" xfId="0" applyNumberFormat="1" applyFont="1" applyBorder="1" applyAlignment="1" applyProtection="1">
      <alignment vertical="top"/>
    </xf>
    <xf numFmtId="169" fontId="3" fillId="4" borderId="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11" fillId="6" borderId="71" xfId="0" applyNumberFormat="1" applyFont="1" applyFill="1" applyBorder="1" applyAlignment="1" applyProtection="1">
      <alignment horizontal="center" vertical="center" wrapText="1"/>
    </xf>
    <xf numFmtId="9" fontId="4" fillId="6" borderId="71" xfId="0" applyNumberFormat="1" applyFont="1" applyFill="1" applyBorder="1" applyAlignment="1" applyProtection="1">
      <alignment horizontal="center" vertical="center" wrapText="1"/>
    </xf>
    <xf numFmtId="0" fontId="4" fillId="6" borderId="72" xfId="0" applyNumberFormat="1" applyFont="1" applyFill="1" applyBorder="1" applyAlignment="1" applyProtection="1">
      <alignment horizontal="right" vertical="center" wrapText="1"/>
    </xf>
    <xf numFmtId="0" fontId="4" fillId="0" borderId="13" xfId="0" applyFont="1" applyFill="1" applyBorder="1" applyAlignment="1">
      <alignment vertical="center"/>
    </xf>
    <xf numFmtId="44" fontId="1" fillId="0" borderId="13" xfId="7" applyFont="1" applyBorder="1" applyAlignment="1">
      <alignment horizontal="right" vertical="center"/>
    </xf>
    <xf numFmtId="44" fontId="1" fillId="0" borderId="10" xfId="7" applyFont="1" applyBorder="1" applyAlignment="1">
      <alignment horizontal="right" vertical="center"/>
    </xf>
    <xf numFmtId="44" fontId="1" fillId="0" borderId="13" xfId="7" applyFont="1" applyFill="1" applyBorder="1" applyAlignment="1">
      <alignment horizontal="right" vertical="center"/>
    </xf>
    <xf numFmtId="44" fontId="1" fillId="6" borderId="13" xfId="7" applyFont="1" applyFill="1" applyBorder="1" applyAlignment="1">
      <alignment horizontal="right" vertical="center"/>
    </xf>
    <xf numFmtId="8" fontId="1" fillId="0" borderId="13" xfId="7" applyNumberFormat="1" applyFont="1" applyFill="1" applyBorder="1" applyAlignment="1">
      <alignment horizontal="right" vertical="center"/>
    </xf>
    <xf numFmtId="44" fontId="1" fillId="0" borderId="10" xfId="6" applyFont="1" applyBorder="1" applyAlignment="1">
      <alignment horizontal="right" vertical="center"/>
    </xf>
    <xf numFmtId="44" fontId="1" fillId="0" borderId="13" xfId="8" applyFont="1" applyFill="1" applyBorder="1" applyAlignment="1">
      <alignment horizontal="right" vertical="center"/>
    </xf>
    <xf numFmtId="8" fontId="1" fillId="0" borderId="10" xfId="6" applyNumberFormat="1" applyFont="1" applyBorder="1" applyAlignment="1">
      <alignment horizontal="right" vertical="center"/>
    </xf>
    <xf numFmtId="8" fontId="1" fillId="0" borderId="13" xfId="6" applyNumberFormat="1" applyFont="1" applyFill="1" applyBorder="1" applyAlignment="1">
      <alignment horizontal="right" vertical="center"/>
    </xf>
    <xf numFmtId="8" fontId="1" fillId="0" borderId="13" xfId="7" applyNumberFormat="1" applyFont="1" applyBorder="1" applyAlignment="1">
      <alignment horizontal="right" vertical="center"/>
    </xf>
    <xf numFmtId="8" fontId="1" fillId="0" borderId="13" xfId="8" applyNumberFormat="1" applyFont="1" applyFill="1" applyBorder="1" applyAlignment="1">
      <alignment horizontal="right" vertical="center"/>
    </xf>
    <xf numFmtId="44" fontId="1" fillId="0" borderId="13" xfId="6" applyFont="1" applyFill="1" applyBorder="1" applyAlignment="1">
      <alignment horizontal="right" vertical="center"/>
    </xf>
    <xf numFmtId="44" fontId="1" fillId="0" borderId="10" xfId="6" applyFont="1" applyFill="1" applyBorder="1" applyAlignment="1">
      <alignment horizontal="right" vertical="center"/>
    </xf>
    <xf numFmtId="8" fontId="1" fillId="0" borderId="13" xfId="9" applyNumberFormat="1" applyFont="1" applyFill="1" applyBorder="1" applyAlignment="1">
      <alignment horizontal="right" vertical="center"/>
    </xf>
    <xf numFmtId="44" fontId="1" fillId="0" borderId="10" xfId="6" applyNumberFormat="1" applyFont="1" applyBorder="1" applyAlignment="1">
      <alignment horizontal="right" vertical="center"/>
    </xf>
    <xf numFmtId="8" fontId="1" fillId="0" borderId="13" xfId="10" applyNumberFormat="1" applyFont="1" applyFill="1" applyBorder="1" applyAlignment="1">
      <alignment horizontal="right" vertical="center"/>
    </xf>
    <xf numFmtId="8" fontId="1" fillId="0" borderId="13" xfId="11" applyNumberFormat="1" applyFont="1" applyFill="1" applyBorder="1" applyAlignment="1">
      <alignment horizontal="right" vertical="center"/>
    </xf>
    <xf numFmtId="0" fontId="4" fillId="0" borderId="13" xfId="0" applyFont="1" applyFill="1" applyBorder="1"/>
    <xf numFmtId="44" fontId="1" fillId="0" borderId="10" xfId="7" applyFont="1" applyFill="1" applyBorder="1" applyAlignment="1">
      <alignment horizontal="right" vertical="center"/>
    </xf>
    <xf numFmtId="44" fontId="1" fillId="0" borderId="13" xfId="12" applyFont="1" applyBorder="1" applyAlignment="1">
      <alignment horizontal="right" vertical="center"/>
    </xf>
    <xf numFmtId="44" fontId="1" fillId="0" borderId="13" xfId="13" applyFont="1" applyFill="1" applyBorder="1" applyAlignment="1">
      <alignment horizontal="right" vertical="center"/>
    </xf>
    <xf numFmtId="44" fontId="1" fillId="0" borderId="13" xfId="14" applyFont="1" applyBorder="1" applyAlignment="1">
      <alignment horizontal="right" vertical="center"/>
    </xf>
    <xf numFmtId="44" fontId="1" fillId="0" borderId="13" xfId="15" applyFont="1" applyBorder="1" applyAlignment="1">
      <alignment horizontal="right" vertical="center"/>
    </xf>
    <xf numFmtId="44" fontId="1" fillId="7" borderId="13" xfId="13" applyFont="1" applyFill="1" applyBorder="1" applyAlignment="1">
      <alignment horizontal="right" vertical="center"/>
    </xf>
    <xf numFmtId="166" fontId="1" fillId="0" borderId="10" xfId="2" applyFont="1" applyBorder="1" applyAlignment="1">
      <alignment horizontal="right" vertical="center"/>
    </xf>
    <xf numFmtId="44" fontId="1" fillId="0" borderId="13" xfId="16" applyFont="1" applyFill="1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right" vertical="center"/>
    </xf>
    <xf numFmtId="0" fontId="24" fillId="0" borderId="13" xfId="0" applyFont="1" applyBorder="1" applyAlignment="1" applyProtection="1">
      <alignment vertical="top"/>
    </xf>
    <xf numFmtId="172" fontId="24" fillId="0" borderId="13" xfId="0" applyNumberFormat="1" applyFont="1" applyBorder="1" applyAlignment="1" applyProtection="1">
      <alignment vertical="top"/>
    </xf>
    <xf numFmtId="0" fontId="24" fillId="0" borderId="13" xfId="0" applyNumberFormat="1" applyFont="1" applyBorder="1" applyAlignment="1" applyProtection="1">
      <alignment vertical="top"/>
    </xf>
    <xf numFmtId="10" fontId="24" fillId="0" borderId="13" xfId="0" applyNumberFormat="1" applyFont="1" applyBorder="1" applyAlignment="1" applyProtection="1">
      <alignment vertical="top"/>
    </xf>
    <xf numFmtId="0" fontId="3" fillId="0" borderId="67" xfId="1" applyFont="1" applyBorder="1" applyAlignment="1" applyProtection="1">
      <alignment horizontal="left" vertical="center" wrapText="1"/>
    </xf>
    <xf numFmtId="0" fontId="3" fillId="0" borderId="19" xfId="1" applyFont="1" applyBorder="1" applyAlignment="1" applyProtection="1">
      <alignment horizontal="left" vertical="center" wrapText="1"/>
    </xf>
    <xf numFmtId="0" fontId="7" fillId="2" borderId="17" xfId="1" applyFont="1" applyFill="1" applyBorder="1" applyAlignment="1" applyProtection="1">
      <alignment horizontal="left" vertical="center" wrapText="1"/>
      <protection locked="0" hidden="1"/>
    </xf>
    <xf numFmtId="0" fontId="7" fillId="2" borderId="18" xfId="1" applyFont="1" applyFill="1" applyBorder="1" applyAlignment="1" applyProtection="1">
      <alignment horizontal="left" vertical="center" wrapText="1"/>
      <protection locked="0" hidden="1"/>
    </xf>
    <xf numFmtId="0" fontId="7" fillId="2" borderId="68" xfId="1" applyFont="1" applyFill="1" applyBorder="1" applyAlignment="1" applyProtection="1">
      <alignment horizontal="left" vertical="center" wrapText="1"/>
      <protection locked="0" hidden="1"/>
    </xf>
    <xf numFmtId="0" fontId="5" fillId="0" borderId="20" xfId="1" applyFont="1" applyFill="1" applyBorder="1" applyAlignment="1" applyProtection="1">
      <alignment horizontal="left" vertical="center" wrapText="1"/>
    </xf>
    <xf numFmtId="0" fontId="17" fillId="0" borderId="21" xfId="1" applyFont="1" applyFill="1" applyBorder="1" applyAlignment="1" applyProtection="1">
      <alignment horizontal="left" vertical="center" wrapText="1"/>
    </xf>
    <xf numFmtId="0" fontId="17" fillId="0" borderId="21" xfId="1" applyFont="1" applyFill="1" applyBorder="1" applyAlignment="1" applyProtection="1">
      <alignment horizontal="left" wrapText="1"/>
    </xf>
    <xf numFmtId="0" fontId="17" fillId="0" borderId="22" xfId="1" applyFont="1" applyFill="1" applyBorder="1" applyAlignment="1" applyProtection="1">
      <alignment horizontal="left" wrapText="1"/>
    </xf>
    <xf numFmtId="0" fontId="5" fillId="0" borderId="37" xfId="1" applyFont="1" applyFill="1" applyBorder="1" applyAlignment="1" applyProtection="1">
      <alignment vertical="center" wrapText="1"/>
    </xf>
    <xf numFmtId="0" fontId="5" fillId="0" borderId="8" xfId="1" applyFont="1" applyBorder="1" applyAlignment="1" applyProtection="1">
      <alignment vertical="center" wrapText="1"/>
    </xf>
    <xf numFmtId="0" fontId="5" fillId="0" borderId="38" xfId="1" applyFont="1" applyBorder="1" applyAlignment="1" applyProtection="1">
      <alignment vertical="center" wrapText="1"/>
    </xf>
    <xf numFmtId="0" fontId="3" fillId="0" borderId="39" xfId="1" applyFont="1" applyBorder="1" applyAlignment="1" applyProtection="1">
      <alignment vertical="center" wrapText="1"/>
    </xf>
    <xf numFmtId="0" fontId="20" fillId="0" borderId="23" xfId="0" applyFont="1" applyBorder="1" applyAlignment="1" applyProtection="1">
      <alignment vertical="center" wrapText="1"/>
    </xf>
    <xf numFmtId="0" fontId="7" fillId="2" borderId="23" xfId="1" applyFont="1" applyFill="1" applyBorder="1" applyAlignment="1" applyProtection="1">
      <alignment horizontal="left" vertical="center" wrapText="1"/>
      <protection locked="0" hidden="1"/>
    </xf>
    <xf numFmtId="0" fontId="7" fillId="0" borderId="23" xfId="1" applyFont="1" applyBorder="1" applyAlignment="1" applyProtection="1">
      <alignment horizontal="left" vertical="center" wrapText="1"/>
      <protection locked="0" hidden="1"/>
    </xf>
    <xf numFmtId="0" fontId="0" fillId="0" borderId="40" xfId="0" applyBorder="1" applyAlignment="1" applyProtection="1">
      <alignment wrapText="1"/>
      <protection locked="0" hidden="1"/>
    </xf>
    <xf numFmtId="0" fontId="3" fillId="0" borderId="41" xfId="1" applyFont="1" applyBorder="1" applyAlignment="1" applyProtection="1">
      <alignment vertical="center" wrapText="1"/>
    </xf>
    <xf numFmtId="0" fontId="0" fillId="0" borderId="2" xfId="0" applyBorder="1" applyAlignment="1" applyProtection="1">
      <alignment vertical="center" wrapText="1"/>
    </xf>
    <xf numFmtId="0" fontId="4" fillId="0" borderId="23" xfId="0" applyFont="1" applyBorder="1" applyAlignment="1" applyProtection="1">
      <alignment vertical="center" wrapText="1"/>
    </xf>
    <xf numFmtId="0" fontId="4" fillId="0" borderId="40" xfId="0" applyFont="1" applyBorder="1" applyAlignment="1" applyProtection="1">
      <alignment wrapText="1"/>
      <protection locked="0" hidden="1"/>
    </xf>
    <xf numFmtId="0" fontId="3" fillId="0" borderId="43" xfId="1" applyFont="1" applyBorder="1" applyAlignment="1" applyProtection="1">
      <alignment vertical="center" wrapText="1"/>
    </xf>
    <xf numFmtId="0" fontId="0" fillId="0" borderId="24" xfId="0" applyBorder="1" applyAlignment="1" applyProtection="1">
      <alignment vertical="center" wrapText="1"/>
    </xf>
    <xf numFmtId="0" fontId="7" fillId="2" borderId="2" xfId="1" applyFont="1" applyFill="1" applyBorder="1" applyAlignment="1" applyProtection="1">
      <alignment horizontal="left" vertical="center" wrapText="1"/>
      <protection locked="0" hidden="1"/>
    </xf>
    <xf numFmtId="0" fontId="7" fillId="0" borderId="2" xfId="1" applyFont="1" applyBorder="1" applyAlignment="1" applyProtection="1">
      <alignment horizontal="left" vertical="center" wrapText="1"/>
      <protection locked="0" hidden="1"/>
    </xf>
    <xf numFmtId="0" fontId="0" fillId="0" borderId="42" xfId="0" applyBorder="1" applyAlignment="1" applyProtection="1">
      <alignment wrapText="1"/>
      <protection locked="0" hidden="1"/>
    </xf>
    <xf numFmtId="0" fontId="1" fillId="0" borderId="2" xfId="1" applyFont="1" applyBorder="1" applyAlignment="1" applyProtection="1">
      <alignment horizontal="left" vertical="center" wrapText="1"/>
      <protection locked="0" hidden="1"/>
    </xf>
    <xf numFmtId="0" fontId="7" fillId="2" borderId="24" xfId="1" applyFont="1" applyFill="1" applyBorder="1" applyAlignment="1" applyProtection="1">
      <alignment horizontal="left" vertical="center" wrapText="1"/>
      <protection locked="0" hidden="1"/>
    </xf>
    <xf numFmtId="0" fontId="7" fillId="0" borderId="24" xfId="1" applyFont="1" applyBorder="1" applyAlignment="1" applyProtection="1">
      <alignment horizontal="left" vertical="center" wrapText="1"/>
      <protection locked="0" hidden="1"/>
    </xf>
    <xf numFmtId="0" fontId="0" fillId="0" borderId="44" xfId="0" applyBorder="1" applyAlignment="1" applyProtection="1">
      <alignment wrapText="1"/>
      <protection locked="0" hidden="1"/>
    </xf>
    <xf numFmtId="0" fontId="3" fillId="0" borderId="55" xfId="1" applyFont="1" applyBorder="1" applyAlignment="1" applyProtection="1">
      <alignment vertical="center" wrapText="1"/>
    </xf>
    <xf numFmtId="0" fontId="4" fillId="0" borderId="56" xfId="0" applyFont="1" applyBorder="1" applyAlignment="1" applyProtection="1">
      <alignment vertical="center" wrapText="1"/>
    </xf>
    <xf numFmtId="0" fontId="7" fillId="2" borderId="56" xfId="1" applyFont="1" applyFill="1" applyBorder="1" applyAlignment="1" applyProtection="1">
      <alignment horizontal="left" vertical="center" wrapText="1"/>
      <protection locked="0" hidden="1"/>
    </xf>
    <xf numFmtId="0" fontId="7" fillId="0" borderId="56" xfId="1" applyFont="1" applyBorder="1" applyAlignment="1" applyProtection="1">
      <alignment horizontal="left" vertical="center" wrapText="1"/>
      <protection locked="0" hidden="1"/>
    </xf>
    <xf numFmtId="0" fontId="4" fillId="0" borderId="57" xfId="0" applyFont="1" applyBorder="1" applyAlignment="1" applyProtection="1">
      <alignment wrapText="1"/>
      <protection locked="0" hidden="1"/>
    </xf>
    <xf numFmtId="0" fontId="13" fillId="0" borderId="48" xfId="0" applyNumberFormat="1" applyFont="1" applyBorder="1" applyAlignment="1" applyProtection="1">
      <alignment vertical="top" wrapText="1"/>
    </xf>
    <xf numFmtId="0" fontId="0" fillId="0" borderId="4" xfId="0" applyNumberFormat="1" applyBorder="1" applyAlignment="1" applyProtection="1">
      <alignment wrapText="1"/>
    </xf>
    <xf numFmtId="0" fontId="0" fillId="0" borderId="5" xfId="0" applyNumberFormat="1" applyBorder="1" applyAlignment="1" applyProtection="1">
      <alignment wrapText="1"/>
    </xf>
    <xf numFmtId="0" fontId="0" fillId="0" borderId="37" xfId="0" applyNumberFormat="1" applyBorder="1" applyAlignment="1" applyProtection="1">
      <alignment vertical="top" wrapText="1"/>
    </xf>
    <xf numFmtId="0" fontId="0" fillId="0" borderId="8" xfId="0" applyNumberFormat="1" applyBorder="1" applyAlignment="1" applyProtection="1">
      <alignment wrapText="1"/>
    </xf>
    <xf numFmtId="0" fontId="0" fillId="0" borderId="9" xfId="0" applyNumberFormat="1" applyBorder="1" applyAlignment="1" applyProtection="1">
      <alignment wrapText="1"/>
    </xf>
    <xf numFmtId="0" fontId="4" fillId="0" borderId="13" xfId="0" applyFont="1" applyBorder="1" applyAlignment="1" applyProtection="1">
      <alignment horizontal="center" vertical="top" wrapText="1"/>
    </xf>
    <xf numFmtId="0" fontId="4" fillId="0" borderId="49" xfId="0" applyFont="1" applyBorder="1" applyAlignment="1" applyProtection="1">
      <alignment horizontal="center" vertical="top" wrapText="1"/>
    </xf>
    <xf numFmtId="0" fontId="3" fillId="0" borderId="13" xfId="0" applyFont="1" applyBorder="1" applyAlignment="1" applyProtection="1">
      <alignment horizontal="center" vertical="top" wrapText="1"/>
    </xf>
    <xf numFmtId="0" fontId="18" fillId="0" borderId="46" xfId="1" applyFont="1" applyBorder="1" applyAlignment="1" applyProtection="1">
      <alignment horizontal="left" vertical="center" wrapText="1"/>
    </xf>
    <xf numFmtId="0" fontId="18" fillId="0" borderId="11" xfId="1" applyFont="1" applyBorder="1" applyAlignment="1" applyProtection="1">
      <alignment horizontal="left" vertical="center" wrapText="1"/>
    </xf>
    <xf numFmtId="0" fontId="18" fillId="0" borderId="47" xfId="1" applyFont="1" applyBorder="1" applyAlignment="1" applyProtection="1">
      <alignment horizontal="left" vertical="center" wrapText="1"/>
    </xf>
    <xf numFmtId="165" fontId="3" fillId="3" borderId="46" xfId="0" applyNumberFormat="1" applyFont="1" applyFill="1" applyBorder="1" applyAlignment="1" applyProtection="1">
      <alignment horizontal="left" vertical="top" wrapText="1"/>
      <protection locked="0" hidden="1"/>
    </xf>
    <xf numFmtId="165" fontId="3" fillId="3" borderId="11" xfId="0" applyNumberFormat="1" applyFont="1" applyFill="1" applyBorder="1" applyAlignment="1" applyProtection="1">
      <alignment horizontal="left" vertical="top" wrapText="1"/>
      <protection locked="0" hidden="1"/>
    </xf>
    <xf numFmtId="165" fontId="3" fillId="3" borderId="47" xfId="0" applyNumberFormat="1" applyFont="1" applyFill="1" applyBorder="1" applyAlignment="1" applyProtection="1">
      <alignment horizontal="left" vertical="top" wrapText="1"/>
      <protection locked="0" hidden="1"/>
    </xf>
    <xf numFmtId="10" fontId="3" fillId="2" borderId="17" xfId="0" applyNumberFormat="1" applyFont="1" applyFill="1" applyBorder="1" applyAlignment="1" applyProtection="1">
      <alignment horizontal="left" vertical="top" wrapText="1"/>
      <protection locked="0" hidden="1"/>
    </xf>
    <xf numFmtId="10" fontId="3" fillId="2" borderId="18" xfId="0" applyNumberFormat="1" applyFont="1" applyFill="1" applyBorder="1" applyAlignment="1" applyProtection="1">
      <alignment horizontal="left" vertical="top" wrapText="1"/>
      <protection locked="0" hidden="1"/>
    </xf>
    <xf numFmtId="0" fontId="4" fillId="0" borderId="18" xfId="0" applyFont="1" applyBorder="1" applyAlignment="1" applyProtection="1">
      <alignment horizontal="left" vertical="top" wrapText="1"/>
      <protection locked="0" hidden="1"/>
    </xf>
    <xf numFmtId="0" fontId="4" fillId="0" borderId="19" xfId="0" applyFont="1" applyBorder="1" applyAlignment="1" applyProtection="1">
      <alignment vertical="top" wrapText="1"/>
      <protection locked="0" hidden="1"/>
    </xf>
    <xf numFmtId="0" fontId="4" fillId="0" borderId="0" xfId="0" applyFont="1" applyBorder="1" applyAlignment="1" applyProtection="1">
      <alignment vertical="top" wrapText="1"/>
    </xf>
    <xf numFmtId="0" fontId="4" fillId="0" borderId="25" xfId="0" applyFont="1" applyBorder="1" applyAlignment="1" applyProtection="1">
      <alignment vertical="top" wrapText="1"/>
    </xf>
    <xf numFmtId="0" fontId="0" fillId="0" borderId="0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165" fontId="3" fillId="2" borderId="17" xfId="0" applyNumberFormat="1" applyFont="1" applyFill="1" applyBorder="1" applyAlignment="1" applyProtection="1">
      <alignment vertical="top" wrapText="1"/>
      <protection locked="0" hidden="1"/>
    </xf>
    <xf numFmtId="0" fontId="0" fillId="0" borderId="18" xfId="0" applyBorder="1" applyAlignment="1" applyProtection="1">
      <alignment vertical="top" wrapText="1"/>
      <protection locked="0" hidden="1"/>
    </xf>
    <xf numFmtId="0" fontId="0" fillId="0" borderId="19" xfId="0" applyBorder="1" applyAlignment="1" applyProtection="1">
      <alignment vertical="top" wrapText="1"/>
      <protection locked="0" hidden="1"/>
    </xf>
    <xf numFmtId="0" fontId="4" fillId="0" borderId="0" xfId="0" applyFont="1" applyBorder="1" applyAlignment="1" applyProtection="1">
      <alignment horizontal="left" vertical="top" wrapText="1"/>
    </xf>
    <xf numFmtId="0" fontId="0" fillId="0" borderId="0" xfId="0" applyBorder="1" applyAlignment="1" applyProtection="1">
      <alignment vertical="top" wrapText="1"/>
    </xf>
    <xf numFmtId="10" fontId="8" fillId="0" borderId="0" xfId="0" applyNumberFormat="1" applyFont="1" applyBorder="1" applyAlignment="1" applyProtection="1">
      <alignment vertical="top" textRotation="90" wrapText="1"/>
    </xf>
    <xf numFmtId="0" fontId="12" fillId="0" borderId="0" xfId="0" applyFont="1" applyBorder="1" applyAlignment="1" applyProtection="1">
      <alignment vertical="top" textRotation="90" wrapText="1"/>
    </xf>
    <xf numFmtId="0" fontId="4" fillId="0" borderId="50" xfId="0" applyFont="1" applyBorder="1" applyAlignment="1" applyProtection="1">
      <alignment horizontal="left" vertical="top" wrapText="1"/>
    </xf>
    <xf numFmtId="0" fontId="4" fillId="0" borderId="13" xfId="0" applyFont="1" applyBorder="1" applyAlignment="1" applyProtection="1">
      <alignment horizontal="left" vertical="top" wrapText="1"/>
    </xf>
    <xf numFmtId="0" fontId="18" fillId="0" borderId="58" xfId="0" applyFont="1" applyBorder="1" applyAlignment="1" applyProtection="1">
      <alignment vertical="top" wrapText="1"/>
    </xf>
    <xf numFmtId="0" fontId="19" fillId="0" borderId="59" xfId="0" applyFont="1" applyBorder="1" applyAlignment="1" applyProtection="1">
      <alignment vertical="top" wrapText="1"/>
    </xf>
    <xf numFmtId="0" fontId="3" fillId="0" borderId="13" xfId="0" applyFont="1" applyBorder="1" applyAlignment="1" applyProtection="1">
      <alignment horizontal="left" vertical="top"/>
    </xf>
    <xf numFmtId="0" fontId="11" fillId="4" borderId="13" xfId="0" applyFont="1" applyFill="1" applyBorder="1" applyAlignment="1" applyProtection="1">
      <alignment horizontal="left" vertical="top" wrapText="1"/>
    </xf>
    <xf numFmtId="0" fontId="11" fillId="4" borderId="49" xfId="0" applyFont="1" applyFill="1" applyBorder="1" applyAlignment="1" applyProtection="1">
      <alignment horizontal="left" vertical="top" wrapText="1"/>
    </xf>
    <xf numFmtId="0" fontId="4" fillId="0" borderId="13" xfId="0" applyFont="1" applyBorder="1" applyAlignment="1" applyProtection="1">
      <alignment horizontal="left" vertical="top"/>
    </xf>
    <xf numFmtId="0" fontId="4" fillId="0" borderId="48" xfId="0" applyFont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left" vertical="center" wrapText="1"/>
    </xf>
    <xf numFmtId="0" fontId="4" fillId="0" borderId="5" xfId="0" applyFont="1" applyBorder="1" applyAlignment="1" applyProtection="1">
      <alignment horizontal="left" vertical="center" wrapText="1"/>
    </xf>
    <xf numFmtId="0" fontId="4" fillId="0" borderId="35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69" xfId="0" applyFont="1" applyBorder="1" applyAlignment="1" applyProtection="1">
      <alignment horizontal="left" vertical="center" wrapText="1"/>
    </xf>
    <xf numFmtId="0" fontId="4" fillId="0" borderId="37" xfId="0" applyFont="1" applyBorder="1" applyAlignment="1" applyProtection="1">
      <alignment horizontal="left" vertical="center" wrapText="1"/>
    </xf>
    <xf numFmtId="0" fontId="4" fillId="0" borderId="8" xfId="0" applyFont="1" applyBorder="1" applyAlignment="1" applyProtection="1">
      <alignment horizontal="left" vertical="center" wrapText="1"/>
    </xf>
    <xf numFmtId="0" fontId="4" fillId="0" borderId="9" xfId="0" applyFont="1" applyBorder="1" applyAlignment="1" applyProtection="1">
      <alignment horizontal="left" vertical="center" wrapText="1"/>
    </xf>
    <xf numFmtId="0" fontId="18" fillId="4" borderId="13" xfId="0" applyFont="1" applyFill="1" applyBorder="1" applyAlignment="1" applyProtection="1">
      <alignment horizontal="left" vertical="top" wrapText="1"/>
    </xf>
    <xf numFmtId="0" fontId="18" fillId="4" borderId="49" xfId="0" applyFont="1" applyFill="1" applyBorder="1" applyAlignment="1" applyProtection="1">
      <alignment horizontal="left" vertical="top" wrapText="1"/>
    </xf>
    <xf numFmtId="0" fontId="3" fillId="0" borderId="10" xfId="0" applyFont="1" applyBorder="1" applyAlignment="1" applyProtection="1">
      <alignment horizontal="left" vertical="top"/>
    </xf>
    <xf numFmtId="0" fontId="3" fillId="0" borderId="11" xfId="0" applyFont="1" applyBorder="1" applyAlignment="1" applyProtection="1">
      <alignment horizontal="left" vertical="top"/>
    </xf>
    <xf numFmtId="0" fontId="3" fillId="0" borderId="12" xfId="0" applyFont="1" applyBorder="1" applyAlignment="1" applyProtection="1">
      <alignment horizontal="left" vertical="top"/>
    </xf>
    <xf numFmtId="0" fontId="11" fillId="4" borderId="10" xfId="0" applyFont="1" applyFill="1" applyBorder="1" applyAlignment="1" applyProtection="1">
      <alignment horizontal="left" vertical="top" wrapText="1"/>
    </xf>
    <xf numFmtId="0" fontId="11" fillId="4" borderId="11" xfId="0" applyFont="1" applyFill="1" applyBorder="1" applyAlignment="1" applyProtection="1">
      <alignment horizontal="left" vertical="top" wrapText="1"/>
    </xf>
    <xf numFmtId="0" fontId="11" fillId="4" borderId="47" xfId="0" applyFont="1" applyFill="1" applyBorder="1" applyAlignment="1" applyProtection="1">
      <alignment horizontal="left" vertical="top" wrapText="1"/>
    </xf>
    <xf numFmtId="0" fontId="1" fillId="0" borderId="35" xfId="0" applyFont="1" applyBorder="1" applyAlignment="1" applyProtection="1">
      <alignment vertical="top" wrapText="1"/>
    </xf>
    <xf numFmtId="0" fontId="0" fillId="0" borderId="36" xfId="0" applyBorder="1" applyAlignment="1" applyProtection="1">
      <alignment vertical="top" wrapText="1"/>
    </xf>
    <xf numFmtId="165" fontId="4" fillId="0" borderId="10" xfId="0" applyNumberFormat="1" applyFont="1" applyBorder="1" applyAlignment="1" applyProtection="1">
      <alignment horizontal="center" vertical="center" wrapText="1"/>
    </xf>
    <xf numFmtId="165" fontId="4" fillId="0" borderId="12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top" wrapText="1"/>
    </xf>
    <xf numFmtId="0" fontId="4" fillId="0" borderId="36" xfId="0" applyFont="1" applyBorder="1" applyAlignment="1" applyProtection="1">
      <alignment horizontal="center" vertical="top" wrapText="1"/>
    </xf>
    <xf numFmtId="165" fontId="3" fillId="2" borderId="13" xfId="0" applyNumberFormat="1" applyFont="1" applyFill="1" applyBorder="1" applyAlignment="1" applyProtection="1">
      <alignment horizontal="center" vertical="top" wrapText="1"/>
      <protection locked="0" hidden="1"/>
    </xf>
    <xf numFmtId="165" fontId="3" fillId="2" borderId="13" xfId="0" applyNumberFormat="1" applyFont="1" applyFill="1" applyBorder="1" applyAlignment="1" applyProtection="1">
      <alignment horizontal="center" vertical="center" wrapText="1"/>
      <protection locked="0" hidden="1"/>
    </xf>
    <xf numFmtId="14" fontId="4" fillId="2" borderId="64" xfId="0" applyNumberFormat="1" applyFont="1" applyFill="1" applyBorder="1" applyAlignment="1" applyProtection="1">
      <alignment vertical="top" wrapText="1"/>
      <protection locked="0" hidden="1"/>
    </xf>
    <xf numFmtId="0" fontId="4" fillId="0" borderId="65" xfId="0" applyFont="1" applyBorder="1" applyAlignment="1" applyProtection="1">
      <alignment vertical="top" wrapText="1"/>
      <protection locked="0" hidden="1"/>
    </xf>
    <xf numFmtId="0" fontId="0" fillId="0" borderId="65" xfId="0" applyBorder="1" applyAlignment="1" applyProtection="1">
      <alignment vertical="top" wrapText="1"/>
      <protection locked="0" hidden="1"/>
    </xf>
    <xf numFmtId="0" fontId="4" fillId="2" borderId="65" xfId="0" applyFont="1" applyFill="1" applyBorder="1" applyAlignment="1" applyProtection="1">
      <alignment vertical="top" wrapText="1"/>
      <protection locked="0" hidden="1"/>
    </xf>
    <xf numFmtId="0" fontId="4" fillId="3" borderId="27" xfId="0" applyFont="1" applyFill="1" applyBorder="1" applyAlignment="1" applyProtection="1">
      <alignment vertical="top" wrapText="1"/>
      <protection locked="0" hidden="1"/>
    </xf>
    <xf numFmtId="0" fontId="0" fillId="3" borderId="28" xfId="0" applyFill="1" applyBorder="1" applyAlignment="1" applyProtection="1">
      <alignment vertical="top" wrapText="1"/>
      <protection locked="0" hidden="1"/>
    </xf>
    <xf numFmtId="0" fontId="0" fillId="3" borderId="29" xfId="0" applyFill="1" applyBorder="1" applyAlignment="1" applyProtection="1">
      <alignment vertical="top" wrapText="1"/>
      <protection locked="0" hidden="1"/>
    </xf>
    <xf numFmtId="0" fontId="0" fillId="3" borderId="30" xfId="0" applyFill="1" applyBorder="1" applyAlignment="1" applyProtection="1">
      <alignment vertical="top" wrapText="1"/>
      <protection locked="0" hidden="1"/>
    </xf>
    <xf numFmtId="0" fontId="0" fillId="3" borderId="0" xfId="0" applyFill="1" applyBorder="1" applyAlignment="1" applyProtection="1">
      <alignment vertical="top" wrapText="1"/>
      <protection locked="0" hidden="1"/>
    </xf>
    <xf numFmtId="0" fontId="0" fillId="3" borderId="31" xfId="0" applyFill="1" applyBorder="1" applyAlignment="1" applyProtection="1">
      <alignment vertical="top" wrapText="1"/>
      <protection locked="0" hidden="1"/>
    </xf>
    <xf numFmtId="0" fontId="0" fillId="3" borderId="32" xfId="0" applyFill="1" applyBorder="1" applyAlignment="1" applyProtection="1">
      <alignment vertical="top" wrapText="1"/>
      <protection locked="0" hidden="1"/>
    </xf>
    <xf numFmtId="0" fontId="0" fillId="3" borderId="26" xfId="0" applyFill="1" applyBorder="1" applyAlignment="1" applyProtection="1">
      <alignment vertical="top" wrapText="1"/>
      <protection locked="0" hidden="1"/>
    </xf>
    <xf numFmtId="0" fontId="0" fillId="3" borderId="33" xfId="0" applyFill="1" applyBorder="1" applyAlignment="1" applyProtection="1">
      <alignment vertical="top" wrapText="1"/>
      <protection locked="0" hidden="1"/>
    </xf>
    <xf numFmtId="0" fontId="4" fillId="0" borderId="8" xfId="0" applyFont="1" applyBorder="1" applyAlignment="1" applyProtection="1">
      <alignment horizontal="left" vertical="top" wrapText="1"/>
    </xf>
    <xf numFmtId="0" fontId="9" fillId="0" borderId="10" xfId="0" applyFont="1" applyBorder="1" applyAlignment="1" applyProtection="1">
      <alignment horizontal="left" vertical="top" wrapText="1"/>
    </xf>
    <xf numFmtId="0" fontId="9" fillId="0" borderId="11" xfId="0" applyFont="1" applyBorder="1" applyAlignment="1" applyProtection="1">
      <alignment horizontal="left" vertical="top"/>
    </xf>
    <xf numFmtId="0" fontId="9" fillId="0" borderId="12" xfId="0" applyFont="1" applyBorder="1" applyAlignment="1" applyProtection="1">
      <alignment horizontal="left" vertical="top"/>
    </xf>
    <xf numFmtId="0" fontId="9" fillId="0" borderId="10" xfId="0" applyFont="1" applyBorder="1" applyAlignment="1" applyProtection="1">
      <alignment horizontal="center" vertical="top" wrapText="1"/>
    </xf>
    <xf numFmtId="0" fontId="9" fillId="0" borderId="11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4" fillId="6" borderId="70" xfId="0" applyNumberFormat="1" applyFont="1" applyFill="1" applyBorder="1" applyAlignment="1" applyProtection="1">
      <alignment horizontal="center" vertical="center" wrapText="1"/>
    </xf>
    <xf numFmtId="0" fontId="4" fillId="6" borderId="7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4" fillId="5" borderId="13" xfId="0" applyNumberFormat="1" applyFont="1" applyFill="1" applyBorder="1" applyAlignment="1" applyProtection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5" borderId="13" xfId="0" applyNumberFormat="1" applyFont="1" applyFill="1" applyBorder="1" applyAlignment="1" applyProtection="1">
      <alignment horizontal="center" vertical="center" wrapText="1"/>
    </xf>
    <xf numFmtId="0" fontId="4" fillId="5" borderId="70" xfId="0" applyNumberFormat="1" applyFont="1" applyFill="1" applyBorder="1" applyAlignment="1" applyProtection="1">
      <alignment horizontal="center" vertical="center" wrapText="1"/>
    </xf>
    <xf numFmtId="0" fontId="4" fillId="5" borderId="71" xfId="0" applyNumberFormat="1" applyFont="1" applyFill="1" applyBorder="1" applyAlignment="1" applyProtection="1">
      <alignment horizontal="center" vertical="center" wrapText="1"/>
    </xf>
    <xf numFmtId="0" fontId="4" fillId="5" borderId="72" xfId="0" applyNumberFormat="1" applyFont="1" applyFill="1" applyBorder="1" applyAlignment="1" applyProtection="1">
      <alignment horizontal="center" vertical="center" wrapText="1"/>
    </xf>
    <xf numFmtId="0" fontId="11" fillId="5" borderId="70" xfId="0" applyNumberFormat="1" applyFont="1" applyFill="1" applyBorder="1" applyAlignment="1" applyProtection="1">
      <alignment horizontal="center" vertical="center" wrapText="1"/>
    </xf>
    <xf numFmtId="0" fontId="11" fillId="5" borderId="71" xfId="0" applyNumberFormat="1" applyFont="1" applyFill="1" applyBorder="1" applyAlignment="1" applyProtection="1">
      <alignment horizontal="center" vertical="center" wrapText="1"/>
    </xf>
    <xf numFmtId="0" fontId="11" fillId="5" borderId="72" xfId="0" applyNumberFormat="1" applyFont="1" applyFill="1" applyBorder="1" applyAlignment="1" applyProtection="1">
      <alignment horizontal="center" vertical="center" wrapText="1"/>
    </xf>
  </cellXfs>
  <cellStyles count="17">
    <cellStyle name="Euro" xfId="3" xr:uid="{00000000-0005-0000-0000-000000000000}"/>
    <cellStyle name="Komma 2" xfId="5" xr:uid="{00000000-0005-0000-0000-000001000000}"/>
    <cellStyle name="Standard" xfId="0" builtinId="0"/>
    <cellStyle name="Standard 2" xfId="1" xr:uid="{00000000-0005-0000-0000-000003000000}"/>
    <cellStyle name="Standard 3" xfId="4" xr:uid="{00000000-0005-0000-0000-000004000000}"/>
    <cellStyle name="Währung" xfId="7" builtinId="4"/>
    <cellStyle name="Währung 10" xfId="9" xr:uid="{00000000-0005-0000-0000-000006000000}"/>
    <cellStyle name="Währung 2" xfId="6" xr:uid="{00000000-0005-0000-0000-000007000000}"/>
    <cellStyle name="Währung 2 2" xfId="8" xr:uid="{00000000-0005-0000-0000-000008000000}"/>
    <cellStyle name="Währung 2 2 2" xfId="10" xr:uid="{00000000-0005-0000-0000-000009000000}"/>
    <cellStyle name="Währung 2 4" xfId="11" xr:uid="{00000000-0005-0000-0000-00000A000000}"/>
    <cellStyle name="Währung 3" xfId="2" xr:uid="{00000000-0005-0000-0000-00000B000000}"/>
    <cellStyle name="Währung 3 8" xfId="16" xr:uid="{00000000-0005-0000-0000-00000C000000}"/>
    <cellStyle name="Währung 4" xfId="12" xr:uid="{00000000-0005-0000-0000-00000D000000}"/>
    <cellStyle name="Währung 4 2" xfId="13" xr:uid="{00000000-0005-0000-0000-00000E000000}"/>
    <cellStyle name="Währung 4 5" xfId="15" xr:uid="{00000000-0005-0000-0000-00000F000000}"/>
    <cellStyle name="Währung 8" xfId="14" xr:uid="{00000000-0005-0000-0000-000010000000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1933574</xdr:colOff>
      <xdr:row>434</xdr:row>
      <xdr:rowOff>94310</xdr:rowOff>
    </xdr:from>
    <xdr:to>
      <xdr:col>2</xdr:col>
      <xdr:colOff>0</xdr:colOff>
      <xdr:row>436</xdr:row>
      <xdr:rowOff>3129</xdr:rowOff>
    </xdr:to>
    <xdr:pic>
      <xdr:nvPicPr>
        <xdr:cNvPr id="2" name="Picture 2" descr="HLT-LOGO cdr-bmp kompr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6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33574" y="83371385"/>
          <a:ext cx="1009651" cy="5946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\\cleaned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l.3_Kalk.Persk.Sachk.Erl."/>
      <sheetName val="Anl.3.0_Berichtigungen"/>
      <sheetName val="Bearbeitungshinweise"/>
      <sheetName val="Deckblatt"/>
      <sheetName val="Anl.0_Stammblatt"/>
      <sheetName val="Anl.1_Abr-tage"/>
      <sheetName val="Anl.2_Vergütungsdaten alt"/>
      <sheetName val="Anl.3.1_Kalk.Persk.-Heimleiter"/>
      <sheetName val="Anl.3.2.1_Kalk.Persk.-Fachp.A"/>
      <sheetName val="Anl.3.2.2_Kalk.Persk.-Sonst.A"/>
      <sheetName val="Anl.3.2.3Kalk.Persk.-Aush.A"/>
      <sheetName val="Anl.3.3.1_Kalk.Persk.-Fachp.B"/>
      <sheetName val="Anl.3.3.2_Kalk.Persk.-Sonst.B"/>
      <sheetName val="Anl.3.3.3_Kalk.Persk.-Aush.B"/>
      <sheetName val="Anl.3.4_Kalk.Persk.-Küche_HWL"/>
      <sheetName val="Anl.3.5_Kalk.Persk.-Reinigung"/>
      <sheetName val="Anl.3.6_Kalk.Persk.-Wäsche"/>
      <sheetName val="Anl.3.7_Kalk.Persk.-Verwaltung"/>
      <sheetName val="Anl.3.8_Kalk.Persk.-Hausmeister"/>
      <sheetName val="Anl.3.9_Kalk.Persk.-Prakt_Bufdi"/>
      <sheetName val="Anl.3.10_Kalk.Persk.-Sons.Pers."/>
      <sheetName val="Anl.4.1Kost.Erl.abgr.WH,GdTo.WH"/>
      <sheetName val="Anl.4.2Kost.Erl.abgr.Int.GdT"/>
      <sheetName val="Anl.5_Vergütungsberechnung"/>
      <sheetName val="Anl.6_Vergleichsberechnung"/>
      <sheetName val="Tabelle1"/>
      <sheetName val="Tabelle2"/>
      <sheetName val="Tabelle3"/>
      <sheetName val="Tabelle4"/>
      <sheetName val="Tabelle5"/>
      <sheetName val="Stammdaten"/>
      <sheetName val="A Flächen"/>
      <sheetName val="B_1 Gebäude Kaltmiete"/>
      <sheetName val="B_2 Infrastuktur Sondergebiet"/>
      <sheetName val="C_1 Nebenkosten"/>
      <sheetName val="C_2 Nebenkosten Sondergebiet"/>
      <sheetName val="D Ausstattungskosten"/>
      <sheetName val="E Mietberechnung"/>
      <sheetName val="Anlage Verwalt.kosten 2. BV"/>
      <sheetName val="Gesamt nach COBK"/>
      <sheetName val="Gesamt"/>
      <sheetName val="Sonstiges"/>
      <sheetName val="Übersicht KST"/>
      <sheetName val="Übersicht IK"/>
      <sheetName val="Datenbasis"/>
      <sheetName val="Kleinstanschaffungen"/>
      <sheetName val="Veranstaltungen"/>
      <sheetName val="Kontrolle"/>
      <sheetName val="Nebenrechnung"/>
      <sheetName val="Periodenfremder Aufwand"/>
      <sheetName val="Leitung  Verwaltung"/>
      <sheetName val="GuV"/>
      <sheetName val="Aufw. n. Kst"/>
      <sheetName val="noch aufzuteilen"/>
      <sheetName val="ML Jugend- u. Behind.hilfe 2017"/>
      <sheetName val="Umsätze BW 2017"/>
      <sheetName val="Umsätze BW DA-DI 2017"/>
      <sheetName val="KJH BW Erlöse 2017_Jedox"/>
      <sheetName val="KJH SpFh Erlöse 2017_Jedox"/>
      <sheetName val="KJH BW Erlöse 2017"/>
      <sheetName val="KJH SpFh Erlöse 2017"/>
      <sheetName val="KJH Waldfrieden Erlöse 2017_Jed"/>
      <sheetName val="KJH Waldfrieden Erlöse 2017"/>
      <sheetName val="KJH Gedern Erlöse 2017_Jedox"/>
      <sheetName val="KJH Südhessen 2017_Jedox"/>
      <sheetName val="KJH Gedern Erlöse 2017"/>
      <sheetName val="KJH Südhessen 2017"/>
      <sheetName val="WVB Erlöse 2017_Jedox"/>
      <sheetName val="WVB Erlöse 2017"/>
      <sheetName val="WfbM Erlöse 2017_Jedox"/>
      <sheetName val="WfmB Erlöse 2017"/>
      <sheetName val="Aumühle WV 2017 Konten u.KST "/>
      <sheetName val="Aumühle Stat. Wohnen 2017"/>
      <sheetName val="Aumühle Wohnen gesamt 2017"/>
      <sheetName val="Invest.erträge + kosten (52)"/>
      <sheetName val="Instand. Geb. TA (52) 13-17"/>
      <sheetName val="Instand. BuG (52) 13-17 "/>
      <sheetName val="Instandhaltung (90) 13-17"/>
      <sheetName val="Hausmeister (52) 13-17"/>
      <sheetName val="Wartung (52) 13-17"/>
      <sheetName val="Wartung (90) 13-17"/>
      <sheetName val="Energiekosten"/>
      <sheetName val="Steuern, Abg., Vers."/>
      <sheetName val="Reinigung"/>
      <sheetName val="Personalkosten TD"/>
      <sheetName val="Personalkosten Reinigung"/>
      <sheetName val="Personalkosten Küche"/>
      <sheetName val="Stiftung"/>
      <sheetName val="Anteil Umlagen"/>
      <sheetName val="Aufschlüsselung"/>
      <sheetName val="Anteil Umlagen für LWV"/>
      <sheetName val="Vorschlag Gerland"/>
      <sheetName val="Jedox 2017 KST ZD"/>
      <sheetName val="Jedox 2017 Umsatz WVB"/>
      <sheetName val="Jedox 2017 Zentrale Soz. A. "/>
      <sheetName val="Kontenliste HPE"/>
      <sheetName val="UAName"/>
      <sheetName val="Vorblatt"/>
      <sheetName val="Erfolgsplan"/>
      <sheetName val="Ergebnis98"/>
      <sheetName val="Betriebszweige2000"/>
      <sheetName val="Erläuterung "/>
      <sheetName val="VermPlan"/>
      <sheetName val="FinPlan "/>
      <sheetName val="Vollkraft"/>
      <sheetName val="Personalkosten"/>
      <sheetName val="BOG2000"/>
      <sheetName val="Teil I"/>
      <sheetName val="Sachkosten 2000"/>
      <sheetName val="Ambulanz"/>
      <sheetName val="Budget 2000 Korbach"/>
      <sheetName val="Vorhaltebereich KfPP"/>
      <sheetName val="Wohnungen"/>
      <sheetName val="Friedhof und Sonstiges"/>
      <sheetName val="Kontenliste  KffP  "/>
      <sheetName val="Z1"/>
      <sheetName val="Erlöse Heim"/>
      <sheetName val="VermPlan  Betriebsz 2000"/>
      <sheetName val="Änderungen "/>
      <sheetName val="Bearbeitungshinweise Wohnen GdT"/>
      <sheetName val="T 1 Einzelnachweis Wohnen"/>
      <sheetName val="T 2 Einzelnachweis GdT"/>
      <sheetName val="T 3 Belegung Wohnen GdT"/>
      <sheetName val="AVR Caritas Neu"/>
      <sheetName val="Modul1"/>
      <sheetName val="1_Stammdaten"/>
      <sheetName val="2_Flächendaten"/>
      <sheetName val="3_IST-Kosten_Betriebskosten"/>
      <sheetName val="4_Aufstellung d.Kostenarten"/>
      <sheetName val="5_Ergebnisse_Berechnungen"/>
      <sheetName val="Nebenrechnungen"/>
      <sheetName val="Entfern-km div.WFBM "/>
      <sheetName val="Ermittlung Budget "/>
      <sheetName val="Erläuterungen"/>
      <sheetName val="Gesamt mit Formel"/>
      <sheetName val="Checkliste Gebäude alle"/>
      <sheetName val="Gebäude 1(Verw.)"/>
      <sheetName val="Gebäude 2 (H.2-5)"/>
      <sheetName val="Gebäude 3"/>
      <sheetName val="Pop up Tabelle"/>
      <sheetName val="Gebäude 4."/>
      <sheetName val="Gebäude 5."/>
      <sheetName val="Zusammenfassung"/>
      <sheetName val="Achtung Verteilung auf alle"/>
      <sheetName val="Tabelle3 (2)"/>
      <sheetName val="Ausgabe"/>
      <sheetName val="Tabelle S. 1"/>
      <sheetName val="Legenden"/>
      <sheetName val="Raumliste BPD"/>
      <sheetName val="Legende BTH"/>
      <sheetName val="Vorgehen"/>
      <sheetName val="SGB_12_Gesamt"/>
      <sheetName val="TB_3"/>
      <sheetName val="TB_4"/>
      <sheetName val="AK"/>
      <sheetName val="WGH_1"/>
      <sheetName val="WGH_2"/>
      <sheetName val="WG_Wohra"/>
      <sheetName val="WG_Mühlenberg"/>
      <sheetName val="Haus_15"/>
      <sheetName val="Tiertherapie"/>
      <sheetName val="Wohnheim"/>
      <sheetName val="Januar_2018"/>
      <sheetName val="Februar_2018"/>
      <sheetName val="März_2018"/>
      <sheetName val="April_2018"/>
      <sheetName val="Mai_2018"/>
      <sheetName val="Juni_2018"/>
      <sheetName val="Juli_2018"/>
      <sheetName val="August_2018"/>
      <sheetName val="September_2018"/>
      <sheetName val="Oktober_2018"/>
      <sheetName val="November_2018"/>
      <sheetName val="Dezember_2018"/>
      <sheetName val="1_2018"/>
      <sheetName val="2_2018"/>
      <sheetName val="Jahresauswertung"/>
      <sheetName val="1.GP+MP_relev.Zusatzkosten"/>
      <sheetName val="2.IB_relev.Zusatzkosten"/>
      <sheetName val="zus.erw.SK Neubau Schützenhofwe"/>
      <sheetName val="Übersicht"/>
      <sheetName val="cleaned"/>
      <sheetName val="Grundlagen"/>
      <sheetName val="Leitung"/>
      <sheetName val="Betreuung"/>
      <sheetName val="Küche"/>
      <sheetName val="Betreuung GdT"/>
      <sheetName val="Verwaltung"/>
      <sheetName val="Planungsvorhaben 2006"/>
      <sheetName val="Auswahl"/>
      <sheetName val="Schlüssel"/>
      <sheetName val="Geplante Projekte 2009 (ohne BW"/>
      <sheetName val="Anlage 1a "/>
      <sheetName val="Neben NEU w_Mainzer&amp;Sindlinger"/>
      <sheetName val="Stammdatenblatt"/>
      <sheetName val="Erm.Wohnraumk.Lebensunterhalt  "/>
      <sheetName val="Tarif-Verg.Ber.Tarif"/>
      <sheetName val="Vereinbarung"/>
      <sheetName val="Ermittlung KdU lfd. Nr. 1"/>
      <sheetName val="Ermittlung KdU lfd. Nr. 2"/>
      <sheetName val="Ermittlung KdU lfd. Nr. 3"/>
      <sheetName val="Ermittlung KdU lfd. Nr. 4"/>
      <sheetName val="Ermittlung KdU lfd. Nr. 5"/>
      <sheetName val="Ermittlung KdU lfd. Nr. 6"/>
      <sheetName val="Ermittlung KdU lfd. Nr. 7"/>
      <sheetName val="Ermittlung KdU lfd. Nr. 8"/>
      <sheetName val="Anschreiben "/>
      <sheetName val="VBImport_Auswahlliste"/>
      <sheetName val="VBImport"/>
      <sheetName val="Kennzahlen"/>
      <sheetName val="Berichtsmuster"/>
      <sheetName val="pm"/>
      <sheetName val="Strategische Ziele"/>
      <sheetName val="Steuerungsaspekte"/>
      <sheetName val="Aufgaben und Verantwortungen"/>
      <sheetName val="Steuerungsformate"/>
      <sheetName val="Themenspeicher"/>
      <sheetName val="Kalkulationsblatt"/>
      <sheetName val="PK Zusammenfassung"/>
      <sheetName val="PK AN-Brutto"/>
      <sheetName val="PK Zeitzuschläge"/>
      <sheetName val="PK AG_Brutto"/>
      <sheetName val="Anlagenverzeichnis"/>
      <sheetName val="Übersicht Bewohner"/>
      <sheetName val="TvöD 2022"/>
      <sheetName val="Arbeitgeberkosten"/>
      <sheetName val="Stellen Personalk. Leistungen"/>
      <sheetName val="Kalkulation"/>
      <sheetName val="TE"/>
      <sheetName val="FE_Darstellung "/>
      <sheetName val="FE_Soll"/>
      <sheetName val="PersoKalkulation_B"/>
      <sheetName val="Standortkosten"/>
      <sheetName val="Weadi Wi-Plan 2019"/>
      <sheetName val="Entgelttabelle 2019"/>
      <sheetName val="Entgelttabelle 01.01.2021"/>
      <sheetName val="Entgelttabelle 01.04.2021"/>
      <sheetName val="Entgelttabelle 01.07.2021"/>
      <sheetName val="Entgelttabelle 01.09.2021"/>
      <sheetName val="Weadi Wi-Plan 2021"/>
      <sheetName val="Tabelle1 "/>
      <sheetName val="Vergütung_FD"/>
      <sheetName val="0Inhaltsverzeichnis_Hinweise"/>
      <sheetName val="1Bes.Wohnform_Tafö (Erm.Budget)"/>
      <sheetName val="1Bes.Wohnform_Tafö_Umverteilung"/>
      <sheetName val="2Betr.Wohnen (Erm.Budget)"/>
      <sheetName val="2Betr.Wohnen (Umverteil)"/>
      <sheetName val="5Tagesstätten(Erm.Budg.Umvert.)"/>
      <sheetName val="0Inhaltsverzeichnis_Kurz"/>
      <sheetName val="1Stat.Wohnen (Umverteil.)"/>
      <sheetName val="1Stat.Wohne (Umverteil.) altern"/>
      <sheetName val="3Arbeitsbereich (Erm.Budget)"/>
      <sheetName val="3Arbeitsbereich (Umverteil.)"/>
      <sheetName val="4Tafö(Erm.Budget)"/>
      <sheetName val="4Tafö(Umverteil.)"/>
      <sheetName val="Einzelvereinbarungen"/>
      <sheetName val="6Mittelungstabelle"/>
      <sheetName val="7Bogen ZE"/>
      <sheetName val="8Ermittlung Gesamtminuten"/>
      <sheetName val="9Ermittlung Verg. Maßnahmeb."/>
      <sheetName val="10Gesamtdarstellung Vergütung"/>
      <sheetName val="11Budgetvergleich"/>
      <sheetName val="Vereinbarung Seite 1"/>
      <sheetName val="Vereinbarung Seite 2"/>
      <sheetName val="Vereinbarung Seite 3"/>
      <sheetName val="Verteiler"/>
      <sheetName val="SchlüsselEinrichtungen"/>
      <sheetName val="Stammdatenblatt Vergütung"/>
      <sheetName val="Stammdatenbl. Vergütung Blanko"/>
      <sheetName val="Herausr._Wohnr.-k._Lebensu."/>
    </sheetNames>
    <sheetDataSet>
      <sheetData sheetId="0" refreshError="1">
        <row r="49">
          <cell r="D49" t="str">
            <v>Lebensmittel</v>
          </cell>
        </row>
        <row r="50">
          <cell r="D50" t="str">
            <v>Wasser, Energie, Brennstoffe</v>
          </cell>
        </row>
        <row r="52">
          <cell r="D52" t="str">
            <v>Fremdleistungen Küche</v>
          </cell>
        </row>
        <row r="53">
          <cell r="D53" t="str">
            <v>Fremdleistungen Betreuung</v>
          </cell>
        </row>
        <row r="54">
          <cell r="D54" t="str">
            <v>Fremdleistungen Sonstiges</v>
          </cell>
        </row>
        <row r="55">
          <cell r="D55" t="str">
            <v>Verwaltungsbedarf</v>
          </cell>
        </row>
        <row r="56">
          <cell r="D56" t="str">
            <v>Aufwendungen f. zentr. Dienstl. (nicht investiv)</v>
          </cell>
        </row>
        <row r="57">
          <cell r="D57" t="str">
            <v>Medizinischer Bedarf</v>
          </cell>
        </row>
        <row r="58">
          <cell r="D58" t="str">
            <v>Aufwand soziale Betreuung</v>
          </cell>
        </row>
        <row r="59">
          <cell r="D59" t="str">
            <v>Wirtschaftsbedarf</v>
          </cell>
        </row>
        <row r="60">
          <cell r="D60" t="str">
            <v>Aufwendungen Fahrzeuge allgemein</v>
          </cell>
        </row>
        <row r="61">
          <cell r="D61" t="str">
            <v>Aufwendungen für Verbrauchsgüter</v>
          </cell>
        </row>
        <row r="62">
          <cell r="D62" t="str">
            <v>Steuern, Abgaben, Versicherungen</v>
          </cell>
        </row>
        <row r="63">
          <cell r="D63" t="str">
            <v>Zinsen u. zinsähnl. Aufw. nicht investiv (z.B. Betriebsmittel)</v>
          </cell>
        </row>
        <row r="64">
          <cell r="D64" t="str">
            <v>Aufwendungen für Wartung</v>
          </cell>
        </row>
        <row r="65">
          <cell r="D65" t="str">
            <v>Sonstige Aufwendungen</v>
          </cell>
        </row>
        <row r="66">
          <cell r="D66" t="str">
            <v>Außerordentliche Aufwendungen</v>
          </cell>
        </row>
        <row r="74">
          <cell r="D74" t="str">
            <v>Erstatt. d. Pers. für Unterkunft (Mietnebenkosten)</v>
          </cell>
        </row>
        <row r="75">
          <cell r="D75" t="str">
            <v>Erstatt. d. Pers. für Verpflegung</v>
          </cell>
        </row>
        <row r="77">
          <cell r="D77" t="str">
            <v>Erstattungen Inkontinenzmaterial</v>
          </cell>
        </row>
        <row r="78">
          <cell r="D78" t="str">
            <v>Erstattungen Bundesfreiwilligendienst</v>
          </cell>
        </row>
        <row r="79">
          <cell r="D79" t="str">
            <v xml:space="preserve">Erstattungen Lohnkostenzuschüsse </v>
          </cell>
        </row>
        <row r="80">
          <cell r="D80" t="str">
            <v>Sonstige Erstattungen</v>
          </cell>
        </row>
        <row r="81">
          <cell r="D81" t="str">
            <v>Sonstige ordentliche Erträge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8">
          <cell r="C8">
            <v>2.5000000000000001E-2</v>
          </cell>
        </row>
      </sheetData>
      <sheetData sheetId="26"/>
      <sheetData sheetId="27"/>
      <sheetData sheetId="28"/>
      <sheetData sheetId="29"/>
      <sheetData sheetId="30">
        <row r="3">
          <cell r="B3">
            <v>0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>
        <row r="36">
          <cell r="E36">
            <v>-24.216075921945041</v>
          </cell>
        </row>
      </sheetData>
      <sheetData sheetId="49">
        <row r="3">
          <cell r="F3">
            <v>543</v>
          </cell>
        </row>
      </sheetData>
      <sheetData sheetId="50"/>
      <sheetData sheetId="51">
        <row r="44">
          <cell r="X44">
            <v>-904</v>
          </cell>
        </row>
      </sheetData>
      <sheetData sheetId="52">
        <row r="3">
          <cell r="L3">
            <v>122679.11000000002</v>
          </cell>
        </row>
      </sheetData>
      <sheetData sheetId="53">
        <row r="14">
          <cell r="G14">
            <v>72411.989999999991</v>
          </cell>
        </row>
      </sheetData>
      <sheetData sheetId="54">
        <row r="36">
          <cell r="R36">
            <v>13.394019999999999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>
        <row r="44">
          <cell r="AH44">
            <v>1170</v>
          </cell>
        </row>
      </sheetData>
      <sheetData sheetId="72"/>
      <sheetData sheetId="73"/>
      <sheetData sheetId="74"/>
      <sheetData sheetId="75"/>
      <sheetData sheetId="76">
        <row r="16">
          <cell r="F16">
            <v>-143948.66999999998</v>
          </cell>
        </row>
      </sheetData>
      <sheetData sheetId="77"/>
      <sheetData sheetId="78"/>
      <sheetData sheetId="79">
        <row r="16">
          <cell r="E16">
            <v>-9612.67</v>
          </cell>
        </row>
      </sheetData>
      <sheetData sheetId="80"/>
      <sheetData sheetId="81"/>
      <sheetData sheetId="82"/>
      <sheetData sheetId="83">
        <row r="8">
          <cell r="C8">
            <v>-4735.3</v>
          </cell>
        </row>
      </sheetData>
      <sheetData sheetId="84"/>
      <sheetData sheetId="85">
        <row r="2">
          <cell r="O2">
            <v>20185.580000000002</v>
          </cell>
        </row>
      </sheetData>
      <sheetData sheetId="86"/>
      <sheetData sheetId="87"/>
      <sheetData sheetId="88"/>
      <sheetData sheetId="89"/>
      <sheetData sheetId="90"/>
      <sheetData sheetId="91"/>
      <sheetData sheetId="92">
        <row r="31">
          <cell r="L31">
            <v>58990</v>
          </cell>
        </row>
      </sheetData>
      <sheetData sheetId="93"/>
      <sheetData sheetId="94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/>
      <sheetData sheetId="120"/>
      <sheetData sheetId="121"/>
      <sheetData sheetId="122"/>
      <sheetData sheetId="123">
        <row r="4">
          <cell r="A4" t="str">
            <v>S 2</v>
          </cell>
        </row>
      </sheetData>
      <sheetData sheetId="124"/>
      <sheetData sheetId="125">
        <row r="4">
          <cell r="J4">
            <v>0</v>
          </cell>
        </row>
      </sheetData>
      <sheetData sheetId="126">
        <row r="7">
          <cell r="E7">
            <v>301.94999999999993</v>
          </cell>
        </row>
      </sheetData>
      <sheetData sheetId="127"/>
      <sheetData sheetId="128">
        <row r="21">
          <cell r="B21">
            <v>37728.785414507816</v>
          </cell>
        </row>
      </sheetData>
      <sheetData sheetId="129"/>
      <sheetData sheetId="130"/>
      <sheetData sheetId="131">
        <row r="5">
          <cell r="E5" t="str">
            <v>diverse Standorte , siehe Interne WfbM-Schlüssel in der Legende</v>
          </cell>
        </row>
      </sheetData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 refreshError="1"/>
      <sheetData sheetId="145" refreshError="1"/>
      <sheetData sheetId="146" refreshError="1"/>
      <sheetData sheetId="147">
        <row r="2">
          <cell r="A2" t="str">
            <v>Abriss</v>
          </cell>
        </row>
      </sheetData>
      <sheetData sheetId="148"/>
      <sheetData sheetId="149">
        <row r="1">
          <cell r="A1" t="str">
            <v>Individuelle Flächen</v>
          </cell>
        </row>
      </sheetData>
      <sheetData sheetId="150" refreshError="1"/>
      <sheetData sheetId="151" refreshError="1"/>
      <sheetData sheetId="152">
        <row r="20">
          <cell r="B20">
            <v>975.56951216800212</v>
          </cell>
        </row>
      </sheetData>
      <sheetData sheetId="153">
        <row r="3">
          <cell r="H3">
            <v>216477.96562944067</v>
          </cell>
        </row>
      </sheetData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>
        <row r="99">
          <cell r="I99">
            <v>0.27822613334832946</v>
          </cell>
        </row>
      </sheetData>
      <sheetData sheetId="160">
        <row r="95">
          <cell r="B95">
            <v>0.1949956755684287</v>
          </cell>
        </row>
      </sheetData>
      <sheetData sheetId="161" refreshError="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>
        <row r="4">
          <cell r="B4">
            <v>121.5</v>
          </cell>
        </row>
      </sheetData>
      <sheetData sheetId="175">
        <row r="4">
          <cell r="B4">
            <v>144</v>
          </cell>
        </row>
      </sheetData>
      <sheetData sheetId="176"/>
      <sheetData sheetId="177"/>
      <sheetData sheetId="178"/>
      <sheetData sheetId="179"/>
      <sheetData sheetId="180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/>
      <sheetData sheetId="187" refreshError="1"/>
      <sheetData sheetId="188">
        <row r="5">
          <cell r="J5" t="str">
            <v>Projekt war bisher noch nicht im VA. Verhandlungen / Abstimmungsgespräche sind bereits aufgenommen worden</v>
          </cell>
        </row>
      </sheetData>
      <sheetData sheetId="189" refreshError="1"/>
      <sheetData sheetId="190" refreshError="1"/>
      <sheetData sheetId="191" refreshError="1"/>
      <sheetData sheetId="192" refreshError="1"/>
      <sheetData sheetId="193">
        <row r="7">
          <cell r="H7">
            <v>1632.6107115182731</v>
          </cell>
        </row>
      </sheetData>
      <sheetData sheetId="194">
        <row r="2">
          <cell r="C2">
            <v>2304938</v>
          </cell>
        </row>
      </sheetData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>
        <row r="2">
          <cell r="AM2" t="str">
            <v>(Leer)</v>
          </cell>
        </row>
      </sheetData>
      <sheetData sheetId="208"/>
      <sheetData sheetId="209" refreshError="1"/>
      <sheetData sheetId="210"/>
      <sheetData sheetId="211"/>
      <sheetData sheetId="212">
        <row r="4">
          <cell r="B4" t="str">
            <v>Behinderte Menschen</v>
          </cell>
        </row>
      </sheetData>
      <sheetData sheetId="213" refreshError="1"/>
      <sheetData sheetId="214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/>
      <sheetData sheetId="224" refreshError="1"/>
      <sheetData sheetId="225"/>
      <sheetData sheetId="226">
        <row r="4">
          <cell r="J4">
            <v>675</v>
          </cell>
        </row>
      </sheetData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 refreshError="1"/>
      <sheetData sheetId="266">
        <row r="5">
          <cell r="AI5" t="str">
            <v>AUFWIND Verein für seelische Gesundheit e.V.</v>
          </cell>
        </row>
      </sheetData>
      <sheetData sheetId="267" refreshError="1"/>
      <sheetData sheetId="268" refreshError="1"/>
      <sheetData sheetId="269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G47"/>
  <sheetViews>
    <sheetView zoomScale="80" zoomScaleNormal="80" zoomScaleSheetLayoutView="50" zoomScalePageLayoutView="55" workbookViewId="0">
      <selection activeCell="B33" sqref="B33"/>
    </sheetView>
  </sheetViews>
  <sheetFormatPr baseColWidth="10" defaultColWidth="11.44140625" defaultRowHeight="13.2" x14ac:dyDescent="0.3"/>
  <cols>
    <col min="1" max="1" width="6.88671875" style="6" customWidth="1"/>
    <col min="2" max="2" width="41.6640625" style="6" customWidth="1"/>
    <col min="3" max="3" width="28.109375" style="6" customWidth="1"/>
    <col min="4" max="6" width="16.109375" style="6" customWidth="1"/>
    <col min="7" max="16384" width="11.44140625" style="6"/>
  </cols>
  <sheetData>
    <row r="1" spans="1:6" s="48" customFormat="1" ht="10.8" thickBot="1" x14ac:dyDescent="0.35">
      <c r="A1" s="48" t="str">
        <f>Berechnungsbogen!A1</f>
        <v>Version 19.09.2023</v>
      </c>
    </row>
    <row r="2" spans="1:6" ht="61.2" customHeight="1" thickBot="1" x14ac:dyDescent="0.35">
      <c r="A2" s="167" t="s">
        <v>104</v>
      </c>
      <c r="B2" s="168"/>
      <c r="C2" s="168"/>
      <c r="D2" s="168"/>
      <c r="E2" s="169"/>
      <c r="F2" s="170"/>
    </row>
    <row r="3" spans="1:6" ht="9" customHeight="1" x14ac:dyDescent="0.3">
      <c r="A3" s="58"/>
      <c r="B3" s="1"/>
      <c r="C3" s="1"/>
      <c r="D3" s="1"/>
      <c r="E3" s="1"/>
      <c r="F3" s="59"/>
    </row>
    <row r="4" spans="1:6" s="2" customFormat="1" ht="17.399999999999999" x14ac:dyDescent="0.3">
      <c r="A4" s="171" t="s">
        <v>18</v>
      </c>
      <c r="B4" s="172"/>
      <c r="C4" s="172"/>
      <c r="D4" s="172"/>
      <c r="E4" s="172"/>
      <c r="F4" s="173"/>
    </row>
    <row r="5" spans="1:6" ht="19.2" customHeight="1" x14ac:dyDescent="0.3">
      <c r="A5" s="174" t="s">
        <v>118</v>
      </c>
      <c r="B5" s="175"/>
      <c r="C5" s="176"/>
      <c r="D5" s="177"/>
      <c r="E5" s="177"/>
      <c r="F5" s="178"/>
    </row>
    <row r="6" spans="1:6" ht="19.2" customHeight="1" x14ac:dyDescent="0.3">
      <c r="A6" s="162" t="s">
        <v>143</v>
      </c>
      <c r="B6" s="163"/>
      <c r="C6" s="164"/>
      <c r="D6" s="165"/>
      <c r="E6" s="165"/>
      <c r="F6" s="166"/>
    </row>
    <row r="7" spans="1:6" ht="19.2" customHeight="1" x14ac:dyDescent="0.3">
      <c r="A7" s="179" t="s">
        <v>10</v>
      </c>
      <c r="B7" s="180"/>
      <c r="C7" s="185"/>
      <c r="D7" s="186"/>
      <c r="E7" s="186"/>
      <c r="F7" s="187"/>
    </row>
    <row r="8" spans="1:6" ht="19.2" customHeight="1" x14ac:dyDescent="0.3">
      <c r="A8" s="179" t="s">
        <v>11</v>
      </c>
      <c r="B8" s="180"/>
      <c r="C8" s="185"/>
      <c r="D8" s="186"/>
      <c r="E8" s="186"/>
      <c r="F8" s="187"/>
    </row>
    <row r="9" spans="1:6" ht="19.2" customHeight="1" x14ac:dyDescent="0.3">
      <c r="A9" s="179" t="s">
        <v>12</v>
      </c>
      <c r="B9" s="180"/>
      <c r="C9" s="108"/>
      <c r="D9" s="185"/>
      <c r="E9" s="188"/>
      <c r="F9" s="187"/>
    </row>
    <row r="10" spans="1:6" ht="19.2" customHeight="1" x14ac:dyDescent="0.3">
      <c r="A10" s="179" t="s">
        <v>13</v>
      </c>
      <c r="B10" s="180"/>
      <c r="C10" s="185"/>
      <c r="D10" s="186"/>
      <c r="E10" s="186"/>
      <c r="F10" s="187"/>
    </row>
    <row r="11" spans="1:6" ht="19.2" customHeight="1" x14ac:dyDescent="0.3">
      <c r="A11" s="179" t="s">
        <v>14</v>
      </c>
      <c r="B11" s="180"/>
      <c r="C11" s="185"/>
      <c r="D11" s="186"/>
      <c r="E11" s="186"/>
      <c r="F11" s="187"/>
    </row>
    <row r="12" spans="1:6" ht="19.2" customHeight="1" x14ac:dyDescent="0.3">
      <c r="A12" s="179" t="s">
        <v>15</v>
      </c>
      <c r="B12" s="180"/>
      <c r="C12" s="185"/>
      <c r="D12" s="186"/>
      <c r="E12" s="186"/>
      <c r="F12" s="187"/>
    </row>
    <row r="13" spans="1:6" ht="19.2" customHeight="1" x14ac:dyDescent="0.3">
      <c r="A13" s="179" t="s">
        <v>16</v>
      </c>
      <c r="B13" s="180"/>
      <c r="C13" s="185"/>
      <c r="D13" s="186"/>
      <c r="E13" s="186"/>
      <c r="F13" s="187"/>
    </row>
    <row r="14" spans="1:6" ht="19.2" customHeight="1" x14ac:dyDescent="0.3">
      <c r="A14" s="183" t="s">
        <v>17</v>
      </c>
      <c r="B14" s="184"/>
      <c r="C14" s="189"/>
      <c r="D14" s="190"/>
      <c r="E14" s="190"/>
      <c r="F14" s="191"/>
    </row>
    <row r="15" spans="1:6" x14ac:dyDescent="0.3">
      <c r="A15" s="60"/>
      <c r="B15" s="4"/>
      <c r="C15" s="4"/>
      <c r="D15" s="5"/>
      <c r="E15" s="1"/>
      <c r="F15" s="59"/>
    </row>
    <row r="16" spans="1:6" s="2" customFormat="1" ht="17.399999999999999" x14ac:dyDescent="0.3">
      <c r="A16" s="171" t="s">
        <v>136</v>
      </c>
      <c r="B16" s="172"/>
      <c r="C16" s="172"/>
      <c r="D16" s="172"/>
      <c r="E16" s="172"/>
      <c r="F16" s="173"/>
    </row>
    <row r="17" spans="1:6" s="3" customFormat="1" ht="19.2" customHeight="1" x14ac:dyDescent="0.25">
      <c r="A17" s="174" t="s">
        <v>137</v>
      </c>
      <c r="B17" s="181"/>
      <c r="C17" s="176"/>
      <c r="D17" s="177"/>
      <c r="E17" s="177"/>
      <c r="F17" s="182"/>
    </row>
    <row r="18" spans="1:6" s="3" customFormat="1" ht="19.2" customHeight="1" x14ac:dyDescent="0.25">
      <c r="A18" s="174" t="s">
        <v>138</v>
      </c>
      <c r="B18" s="181"/>
      <c r="C18" s="176"/>
      <c r="D18" s="177"/>
      <c r="E18" s="177"/>
      <c r="F18" s="182"/>
    </row>
    <row r="19" spans="1:6" s="3" customFormat="1" ht="19.2" customHeight="1" x14ac:dyDescent="0.25">
      <c r="A19" s="174" t="s">
        <v>139</v>
      </c>
      <c r="B19" s="181"/>
      <c r="C19" s="176"/>
      <c r="D19" s="177"/>
      <c r="E19" s="177"/>
      <c r="F19" s="182"/>
    </row>
    <row r="20" spans="1:6" s="3" customFormat="1" ht="19.2" customHeight="1" x14ac:dyDescent="0.25">
      <c r="A20" s="174" t="s">
        <v>140</v>
      </c>
      <c r="B20" s="181"/>
      <c r="C20" s="176"/>
      <c r="D20" s="177"/>
      <c r="E20" s="177"/>
      <c r="F20" s="182"/>
    </row>
    <row r="21" spans="1:6" s="3" customFormat="1" ht="19.2" customHeight="1" x14ac:dyDescent="0.25">
      <c r="A21" s="192" t="s">
        <v>141</v>
      </c>
      <c r="B21" s="193"/>
      <c r="C21" s="194"/>
      <c r="D21" s="195"/>
      <c r="E21" s="195"/>
      <c r="F21" s="196"/>
    </row>
    <row r="22" spans="1:6" s="3" customFormat="1" ht="19.2" customHeight="1" x14ac:dyDescent="0.3">
      <c r="A22" s="206" t="s">
        <v>124</v>
      </c>
      <c r="B22" s="207"/>
      <c r="C22" s="207"/>
      <c r="D22" s="207"/>
      <c r="E22" s="207"/>
      <c r="F22" s="208"/>
    </row>
    <row r="23" spans="1:6" s="3" customFormat="1" ht="66" customHeight="1" x14ac:dyDescent="0.3">
      <c r="A23" s="209"/>
      <c r="B23" s="210"/>
      <c r="C23" s="210"/>
      <c r="D23" s="210"/>
      <c r="E23" s="210"/>
      <c r="F23" s="211"/>
    </row>
    <row r="24" spans="1:6" s="8" customFormat="1" ht="13.2" customHeight="1" x14ac:dyDescent="0.3">
      <c r="A24" s="61"/>
      <c r="B24" s="40"/>
      <c r="C24" s="25"/>
      <c r="D24" s="25"/>
      <c r="E24" s="11"/>
      <c r="F24" s="62"/>
    </row>
    <row r="25" spans="1:6" s="8" customFormat="1" ht="51.6" customHeight="1" x14ac:dyDescent="0.3">
      <c r="A25" s="197" t="s">
        <v>125</v>
      </c>
      <c r="B25" s="198"/>
      <c r="C25" s="199"/>
      <c r="D25" s="205" t="s">
        <v>126</v>
      </c>
      <c r="E25" s="203" t="s">
        <v>51</v>
      </c>
      <c r="F25" s="204"/>
    </row>
    <row r="26" spans="1:6" s="8" customFormat="1" ht="21.6" customHeight="1" x14ac:dyDescent="0.3">
      <c r="A26" s="200"/>
      <c r="B26" s="201"/>
      <c r="C26" s="202"/>
      <c r="D26" s="205"/>
      <c r="E26" s="44" t="s">
        <v>2</v>
      </c>
      <c r="F26" s="99" t="s">
        <v>57</v>
      </c>
    </row>
    <row r="27" spans="1:6" s="8" customFormat="1" ht="29.4" customHeight="1" x14ac:dyDescent="0.25">
      <c r="A27" s="98"/>
      <c r="B27" s="100" t="s">
        <v>119</v>
      </c>
      <c r="C27" s="100" t="s">
        <v>120</v>
      </c>
      <c r="D27" s="101" t="s">
        <v>117</v>
      </c>
      <c r="E27" s="44"/>
      <c r="F27" s="99"/>
    </row>
    <row r="28" spans="1:6" s="46" customFormat="1" ht="18" customHeight="1" x14ac:dyDescent="0.3">
      <c r="A28" s="63" t="s">
        <v>77</v>
      </c>
      <c r="B28" s="109"/>
      <c r="C28" s="109"/>
      <c r="D28" s="110"/>
      <c r="E28" s="45">
        <f>IF(D28=0,0,IF(Berechnungsbogen!$O$9&gt;D28,Berechnungsbogen!$O$9-D28,0))</f>
        <v>0</v>
      </c>
      <c r="F28" s="64">
        <f>ROUND(E28/30.42,2)</f>
        <v>0</v>
      </c>
    </row>
    <row r="29" spans="1:6" s="46" customFormat="1" ht="18" customHeight="1" x14ac:dyDescent="0.3">
      <c r="A29" s="63" t="s">
        <v>78</v>
      </c>
      <c r="B29" s="109"/>
      <c r="C29" s="109"/>
      <c r="D29" s="110"/>
      <c r="E29" s="45">
        <f>IF(D29=0,0,IF(Berechnungsbogen!$O$9&gt;D29,Berechnungsbogen!$O$9-D29,0))</f>
        <v>0</v>
      </c>
      <c r="F29" s="64">
        <f t="shared" ref="F29:F35" si="0">ROUND(E29/30.42,2)</f>
        <v>0</v>
      </c>
    </row>
    <row r="30" spans="1:6" s="46" customFormat="1" ht="18" customHeight="1" x14ac:dyDescent="0.3">
      <c r="A30" s="63" t="s">
        <v>79</v>
      </c>
      <c r="B30" s="109"/>
      <c r="C30" s="109"/>
      <c r="D30" s="110"/>
      <c r="E30" s="45">
        <f>IF(D30=0,0,IF(Berechnungsbogen!$O$9&gt;D30,Berechnungsbogen!$O$9-D30,0))</f>
        <v>0</v>
      </c>
      <c r="F30" s="64">
        <f t="shared" si="0"/>
        <v>0</v>
      </c>
    </row>
    <row r="31" spans="1:6" s="46" customFormat="1" ht="18" customHeight="1" x14ac:dyDescent="0.3">
      <c r="A31" s="63" t="s">
        <v>80</v>
      </c>
      <c r="B31" s="109"/>
      <c r="C31" s="109"/>
      <c r="D31" s="110"/>
      <c r="E31" s="45">
        <f>IF(D31=0,0,IF(Berechnungsbogen!$O$9&gt;D31,Berechnungsbogen!$O$9-D31,0))</f>
        <v>0</v>
      </c>
      <c r="F31" s="64">
        <f t="shared" si="0"/>
        <v>0</v>
      </c>
    </row>
    <row r="32" spans="1:6" s="46" customFormat="1" ht="18" customHeight="1" x14ac:dyDescent="0.3">
      <c r="A32" s="63" t="s">
        <v>81</v>
      </c>
      <c r="B32" s="109"/>
      <c r="C32" s="109"/>
      <c r="D32" s="110"/>
      <c r="E32" s="45">
        <f>IF(D32=0,0,IF(Berechnungsbogen!$O$9&gt;D32,Berechnungsbogen!$O$9-D32,0))</f>
        <v>0</v>
      </c>
      <c r="F32" s="64">
        <f t="shared" si="0"/>
        <v>0</v>
      </c>
    </row>
    <row r="33" spans="1:7" s="46" customFormat="1" ht="18" customHeight="1" x14ac:dyDescent="0.3">
      <c r="A33" s="63" t="s">
        <v>82</v>
      </c>
      <c r="B33" s="109"/>
      <c r="C33" s="109"/>
      <c r="D33" s="110"/>
      <c r="E33" s="45">
        <f>IF(D33=0,0,IF(Berechnungsbogen!$O$9&gt;D33,Berechnungsbogen!$O$9-D33,0))</f>
        <v>0</v>
      </c>
      <c r="F33" s="64">
        <f t="shared" si="0"/>
        <v>0</v>
      </c>
    </row>
    <row r="34" spans="1:7" s="46" customFormat="1" ht="18" customHeight="1" x14ac:dyDescent="0.3">
      <c r="A34" s="63" t="s">
        <v>83</v>
      </c>
      <c r="B34" s="109"/>
      <c r="C34" s="109"/>
      <c r="D34" s="110"/>
      <c r="E34" s="45">
        <f>IF(D34=0,0,IF(Berechnungsbogen!$O$9&gt;D34,Berechnungsbogen!$O$9-D34,0))</f>
        <v>0</v>
      </c>
      <c r="F34" s="64">
        <f t="shared" si="0"/>
        <v>0</v>
      </c>
    </row>
    <row r="35" spans="1:7" s="46" customFormat="1" ht="18" customHeight="1" thickBot="1" x14ac:dyDescent="0.35">
      <c r="A35" s="65" t="s">
        <v>84</v>
      </c>
      <c r="B35" s="111"/>
      <c r="C35" s="111"/>
      <c r="D35" s="111"/>
      <c r="E35" s="66">
        <f>IF(D35=0,0,IF(Berechnungsbogen!$O$9&gt;D35,Berechnungsbogen!$O$9-D35,0))</f>
        <v>0</v>
      </c>
      <c r="F35" s="67">
        <f t="shared" si="0"/>
        <v>0</v>
      </c>
    </row>
    <row r="45" spans="1:7" ht="13.8" x14ac:dyDescent="0.3">
      <c r="G45" s="25"/>
    </row>
    <row r="46" spans="1:7" ht="13.8" x14ac:dyDescent="0.3">
      <c r="G46" s="25"/>
    </row>
    <row r="47" spans="1:7" ht="13.8" x14ac:dyDescent="0.3">
      <c r="G47" s="25"/>
    </row>
  </sheetData>
  <sheetProtection password="CBBA" sheet="1" objects="1" scenarios="1"/>
  <mergeCells count="38">
    <mergeCell ref="A20:B20"/>
    <mergeCell ref="C20:F20"/>
    <mergeCell ref="A21:B21"/>
    <mergeCell ref="C21:F21"/>
    <mergeCell ref="A25:C26"/>
    <mergeCell ref="E25:F25"/>
    <mergeCell ref="D25:D26"/>
    <mergeCell ref="A22:F22"/>
    <mergeCell ref="A23:F23"/>
    <mergeCell ref="C12:F12"/>
    <mergeCell ref="C13:F13"/>
    <mergeCell ref="C14:F14"/>
    <mergeCell ref="A19:B19"/>
    <mergeCell ref="C19:F19"/>
    <mergeCell ref="A18:B18"/>
    <mergeCell ref="C18:F18"/>
    <mergeCell ref="A7:B7"/>
    <mergeCell ref="A17:B17"/>
    <mergeCell ref="C17:F17"/>
    <mergeCell ref="A8:B8"/>
    <mergeCell ref="A9:B9"/>
    <mergeCell ref="A10:B10"/>
    <mergeCell ref="A11:B11"/>
    <mergeCell ref="A12:B12"/>
    <mergeCell ref="A13:B13"/>
    <mergeCell ref="A16:F16"/>
    <mergeCell ref="A14:B14"/>
    <mergeCell ref="C7:F7"/>
    <mergeCell ref="C8:F8"/>
    <mergeCell ref="D9:F9"/>
    <mergeCell ref="C10:F10"/>
    <mergeCell ref="C11:F11"/>
    <mergeCell ref="A6:B6"/>
    <mergeCell ref="C6:F6"/>
    <mergeCell ref="A2:F2"/>
    <mergeCell ref="A4:F4"/>
    <mergeCell ref="A5:B5"/>
    <mergeCell ref="C5:F5"/>
  </mergeCells>
  <pageMargins left="0.78740157480314965" right="0.39370078740157483" top="0.51181102362204722" bottom="0.59055118110236227" header="0.19685039370078741" footer="0.15748031496062992"/>
  <pageSetup paperSize="9" scale="72" orientation="portrait" horizontalDpi="300" verticalDpi="300" r:id="rId1"/>
  <headerFooter alignWithMargins="0">
    <oddHeader>&amp;L&amp;"-,Fett"&amp;16&amp;UAnlage 8.3&amp;C&amp;F&amp;A&amp;RStand: 23.01.2020</oddHeader>
    <oddFooter>&amp;L&amp;8&amp;D&amp;C&amp;P von &amp;N&amp;R&amp;A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'Übersicht Kreis'!$A$4:$A$29</xm:f>
          </x14:formula1>
          <xm:sqref>B28:B35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AA104"/>
  <sheetViews>
    <sheetView tabSelected="1" topLeftCell="F1" zoomScale="80" zoomScaleNormal="80" workbookViewId="0">
      <selection activeCell="AB44" sqref="AB44"/>
    </sheetView>
  </sheetViews>
  <sheetFormatPr baseColWidth="10" defaultColWidth="11.5546875" defaultRowHeight="13.8" x14ac:dyDescent="0.3"/>
  <cols>
    <col min="1" max="1" width="0.88671875" style="8" customWidth="1"/>
    <col min="2" max="2" width="8.109375" style="8" customWidth="1"/>
    <col min="3" max="3" width="29.6640625" style="8" customWidth="1"/>
    <col min="4" max="4" width="12" style="8" customWidth="1"/>
    <col min="5" max="5" width="3" style="8" customWidth="1"/>
    <col min="6" max="6" width="12" style="8" customWidth="1"/>
    <col min="7" max="7" width="7.44140625" style="8" customWidth="1"/>
    <col min="8" max="10" width="13.6640625" style="8" customWidth="1"/>
    <col min="11" max="11" width="4.33203125" style="8" customWidth="1"/>
    <col min="12" max="12" width="12" style="8" customWidth="1"/>
    <col min="13" max="14" width="1.109375" style="8" customWidth="1"/>
    <col min="15" max="15" width="13.6640625" style="8" customWidth="1"/>
    <col min="16" max="16" width="12" style="8" customWidth="1"/>
    <col min="17" max="17" width="1.33203125" style="8" customWidth="1"/>
    <col min="18" max="18" width="11.5546875" style="8" hidden="1" customWidth="1"/>
    <col min="19" max="19" width="1.33203125" style="8" customWidth="1"/>
    <col min="20" max="16384" width="11.5546875" style="8"/>
  </cols>
  <sheetData>
    <row r="1" spans="1:23" s="49" customFormat="1" ht="10.8" thickBot="1" x14ac:dyDescent="0.35">
      <c r="A1" s="49" t="s">
        <v>123</v>
      </c>
    </row>
    <row r="2" spans="1:23" ht="36.6" customHeight="1" x14ac:dyDescent="0.3">
      <c r="A2" s="229" t="s">
        <v>105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68"/>
      <c r="T2" s="116"/>
      <c r="U2" s="117">
        <v>44196</v>
      </c>
      <c r="V2" s="118">
        <v>2018</v>
      </c>
      <c r="W2" s="116"/>
    </row>
    <row r="3" spans="1:23" ht="18" customHeight="1" x14ac:dyDescent="0.3">
      <c r="A3" s="235" t="s">
        <v>8</v>
      </c>
      <c r="B3" s="236"/>
      <c r="C3" s="237"/>
      <c r="D3" s="231" t="s">
        <v>115</v>
      </c>
      <c r="E3" s="231"/>
      <c r="F3" s="231"/>
      <c r="G3" s="232">
        <f>Stammdaten!C5</f>
        <v>0</v>
      </c>
      <c r="H3" s="232"/>
      <c r="I3" s="232"/>
      <c r="J3" s="232"/>
      <c r="K3" s="232"/>
      <c r="L3" s="232"/>
      <c r="M3" s="232"/>
      <c r="N3" s="232"/>
      <c r="O3" s="232"/>
      <c r="P3" s="232"/>
      <c r="Q3" s="233"/>
      <c r="T3" s="116"/>
      <c r="U3" s="117">
        <v>44926</v>
      </c>
      <c r="V3" s="118">
        <v>2020</v>
      </c>
      <c r="W3" s="116"/>
    </row>
    <row r="4" spans="1:23" ht="18" customHeight="1" x14ac:dyDescent="0.3">
      <c r="A4" s="238"/>
      <c r="B4" s="239"/>
      <c r="C4" s="240"/>
      <c r="D4" s="246" t="s">
        <v>142</v>
      </c>
      <c r="E4" s="247"/>
      <c r="F4" s="248"/>
      <c r="G4" s="249">
        <f>Stammdaten!C6</f>
        <v>0</v>
      </c>
      <c r="H4" s="250"/>
      <c r="I4" s="250"/>
      <c r="J4" s="250"/>
      <c r="K4" s="250"/>
      <c r="L4" s="250"/>
      <c r="M4" s="250"/>
      <c r="N4" s="250"/>
      <c r="O4" s="250"/>
      <c r="P4" s="250"/>
      <c r="Q4" s="251"/>
      <c r="T4" s="116"/>
      <c r="U4" s="117"/>
      <c r="V4" s="118"/>
      <c r="W4" s="116"/>
    </row>
    <row r="5" spans="1:23" ht="18" customHeight="1" x14ac:dyDescent="0.3">
      <c r="A5" s="241"/>
      <c r="B5" s="242"/>
      <c r="C5" s="243"/>
      <c r="D5" s="234" t="s">
        <v>9</v>
      </c>
      <c r="E5" s="234"/>
      <c r="F5" s="234"/>
      <c r="G5" s="232" t="str">
        <f>CONCATENATE(Stammdaten!C7,", ",Stammdaten!C8,", ",Stammdaten!C9," ",Stammdaten!D9)</f>
        <v xml:space="preserve">, ,  </v>
      </c>
      <c r="H5" s="232"/>
      <c r="I5" s="232"/>
      <c r="J5" s="232"/>
      <c r="K5" s="232"/>
      <c r="L5" s="232"/>
      <c r="M5" s="232"/>
      <c r="N5" s="232"/>
      <c r="O5" s="232"/>
      <c r="P5" s="232"/>
      <c r="Q5" s="233"/>
      <c r="T5" s="116"/>
      <c r="U5" s="116"/>
      <c r="V5" s="116"/>
      <c r="W5" s="116"/>
    </row>
    <row r="6" spans="1:23" ht="18" customHeight="1" x14ac:dyDescent="0.3">
      <c r="A6" s="227" t="s">
        <v>145</v>
      </c>
      <c r="B6" s="228"/>
      <c r="C6" s="228"/>
      <c r="D6" s="228"/>
      <c r="E6" s="228"/>
      <c r="F6" s="228"/>
      <c r="G6" s="244">
        <f>IF(COUNTA(Stammdaten!C17:F21)&gt;1,CONCATENATE(Stammdaten!C17,",",Stammdaten!C18,",",Stammdaten!C19,",",Stammdaten!C20,",",Stammdaten!C21),Stammdaten!C17)</f>
        <v>0</v>
      </c>
      <c r="H6" s="244"/>
      <c r="I6" s="244"/>
      <c r="J6" s="244"/>
      <c r="K6" s="244"/>
      <c r="L6" s="244"/>
      <c r="M6" s="244"/>
      <c r="N6" s="244"/>
      <c r="O6" s="244"/>
      <c r="P6" s="244"/>
      <c r="Q6" s="245"/>
      <c r="T6" s="116"/>
      <c r="U6" s="116"/>
      <c r="V6" s="116"/>
      <c r="W6" s="116"/>
    </row>
    <row r="7" spans="1:23" ht="4.95" customHeight="1" x14ac:dyDescent="0.3">
      <c r="A7" s="61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47"/>
      <c r="P7" s="47"/>
      <c r="Q7" s="69"/>
    </row>
    <row r="8" spans="1:23" x14ac:dyDescent="0.3">
      <c r="A8" s="70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9"/>
      <c r="O8" s="39" t="s">
        <v>2</v>
      </c>
      <c r="P8" s="10"/>
      <c r="Q8" s="71"/>
      <c r="V8" s="96"/>
    </row>
    <row r="9" spans="1:23" ht="28.2" customHeight="1" x14ac:dyDescent="0.3">
      <c r="A9" s="61"/>
      <c r="B9" s="40">
        <v>1</v>
      </c>
      <c r="C9" s="216" t="s">
        <v>127</v>
      </c>
      <c r="D9" s="216"/>
      <c r="E9" s="216"/>
      <c r="F9" s="216"/>
      <c r="G9" s="216"/>
      <c r="H9" s="216"/>
      <c r="I9" s="216"/>
      <c r="J9" s="216"/>
      <c r="K9" s="217"/>
      <c r="L9" s="121">
        <v>45291</v>
      </c>
      <c r="M9" s="25"/>
      <c r="N9" s="11"/>
      <c r="O9" s="112"/>
      <c r="P9" s="24"/>
      <c r="Q9" s="69"/>
    </row>
    <row r="10" spans="1:23" ht="3" customHeight="1" x14ac:dyDescent="0.3">
      <c r="A10" s="72"/>
      <c r="B10" s="41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2"/>
      <c r="O10" s="13"/>
      <c r="P10" s="13"/>
      <c r="Q10" s="73"/>
    </row>
    <row r="11" spans="1:23" ht="4.95" customHeight="1" x14ac:dyDescent="0.3">
      <c r="A11" s="61"/>
      <c r="B11" s="40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11"/>
      <c r="O11" s="25"/>
      <c r="P11" s="25"/>
      <c r="Q11" s="69"/>
    </row>
    <row r="12" spans="1:23" x14ac:dyDescent="0.3">
      <c r="A12" s="61"/>
      <c r="B12" s="40" t="s">
        <v>65</v>
      </c>
      <c r="C12" s="25" t="s">
        <v>19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11"/>
      <c r="O12" s="113"/>
      <c r="P12" s="20"/>
      <c r="Q12" s="69"/>
    </row>
    <row r="13" spans="1:23" x14ac:dyDescent="0.3">
      <c r="A13" s="61"/>
      <c r="B13" s="40" t="s">
        <v>67</v>
      </c>
      <c r="C13" s="102" t="s">
        <v>121</v>
      </c>
      <c r="D13" s="25"/>
      <c r="E13" s="102"/>
      <c r="F13" s="102"/>
      <c r="G13" s="25"/>
      <c r="H13" s="25"/>
      <c r="I13" s="25"/>
      <c r="J13" s="25"/>
      <c r="K13" s="25"/>
      <c r="L13" s="25"/>
      <c r="M13" s="25"/>
      <c r="N13" s="11"/>
      <c r="O13" s="113"/>
      <c r="P13" s="20"/>
      <c r="Q13" s="69"/>
    </row>
    <row r="14" spans="1:23" ht="4.95" customHeight="1" x14ac:dyDescent="0.3">
      <c r="A14" s="61"/>
      <c r="B14" s="40"/>
      <c r="C14" s="102"/>
      <c r="D14" s="25"/>
      <c r="E14" s="102"/>
      <c r="F14" s="102"/>
      <c r="G14" s="25"/>
      <c r="H14" s="25"/>
      <c r="I14" s="25"/>
      <c r="J14" s="25"/>
      <c r="K14" s="25"/>
      <c r="L14" s="25"/>
      <c r="M14" s="25"/>
      <c r="N14" s="11"/>
      <c r="O14" s="24"/>
      <c r="P14" s="20"/>
      <c r="Q14" s="69"/>
    </row>
    <row r="15" spans="1:23" x14ac:dyDescent="0.3">
      <c r="A15" s="61"/>
      <c r="B15" s="40" t="s">
        <v>66</v>
      </c>
      <c r="C15" s="102" t="s">
        <v>20</v>
      </c>
      <c r="D15" s="25"/>
      <c r="E15" s="102"/>
      <c r="F15" s="102"/>
      <c r="G15" s="25"/>
      <c r="H15" s="25"/>
      <c r="I15" s="25"/>
      <c r="J15" s="25"/>
      <c r="K15" s="25"/>
      <c r="L15" s="25"/>
      <c r="M15" s="25"/>
      <c r="N15" s="11"/>
      <c r="O15" s="24">
        <f>O9-O12</f>
        <v>0</v>
      </c>
      <c r="P15" s="20"/>
      <c r="Q15" s="69"/>
    </row>
    <row r="16" spans="1:23" x14ac:dyDescent="0.3">
      <c r="A16" s="61"/>
      <c r="B16" s="40" t="s">
        <v>68</v>
      </c>
      <c r="C16" s="102" t="s">
        <v>122</v>
      </c>
      <c r="D16" s="25"/>
      <c r="E16" s="102"/>
      <c r="F16" s="102"/>
      <c r="G16" s="25"/>
      <c r="H16" s="25"/>
      <c r="I16" s="25"/>
      <c r="J16" s="25"/>
      <c r="K16" s="25"/>
      <c r="L16" s="25"/>
      <c r="M16" s="25"/>
      <c r="N16" s="11"/>
      <c r="O16" s="113"/>
      <c r="P16" s="20"/>
      <c r="Q16" s="69"/>
    </row>
    <row r="17" spans="1:27" x14ac:dyDescent="0.3">
      <c r="A17" s="61"/>
      <c r="B17" s="40" t="s">
        <v>69</v>
      </c>
      <c r="C17" s="25" t="s">
        <v>24</v>
      </c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11"/>
      <c r="O17" s="113"/>
      <c r="P17" s="20"/>
      <c r="Q17" s="69"/>
    </row>
    <row r="18" spans="1:27" ht="3.6" customHeight="1" x14ac:dyDescent="0.3">
      <c r="A18" s="74"/>
      <c r="B18" s="42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6"/>
      <c r="O18" s="17"/>
      <c r="P18" s="17"/>
      <c r="Q18" s="75"/>
    </row>
    <row r="19" spans="1:27" ht="4.95" customHeight="1" x14ac:dyDescent="0.3">
      <c r="A19" s="61"/>
      <c r="B19" s="40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11"/>
      <c r="O19" s="25"/>
      <c r="P19" s="25"/>
      <c r="Q19" s="69"/>
    </row>
    <row r="20" spans="1:27" ht="4.95" customHeight="1" x14ac:dyDescent="0.3">
      <c r="A20" s="70"/>
      <c r="B20" s="43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9"/>
      <c r="O20" s="28"/>
      <c r="P20" s="28"/>
      <c r="Q20" s="71"/>
    </row>
    <row r="21" spans="1:27" ht="14.4" x14ac:dyDescent="0.3">
      <c r="A21" s="61"/>
      <c r="B21" s="40" t="s">
        <v>72</v>
      </c>
      <c r="C21" s="223" t="s">
        <v>25</v>
      </c>
      <c r="D21" s="224"/>
      <c r="E21" s="224"/>
      <c r="F21" s="224"/>
      <c r="G21" s="224"/>
      <c r="H21" s="224"/>
      <c r="I21" s="224"/>
      <c r="J21" s="224"/>
      <c r="K21" s="224"/>
      <c r="L21" s="224"/>
      <c r="M21" s="52"/>
      <c r="N21" s="32"/>
      <c r="O21" s="38" t="s">
        <v>2</v>
      </c>
      <c r="P21" s="24"/>
      <c r="Q21" s="69"/>
    </row>
    <row r="22" spans="1:27" ht="3.6" customHeight="1" x14ac:dyDescent="0.3">
      <c r="A22" s="72"/>
      <c r="B22" s="41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22"/>
      <c r="N22" s="12"/>
      <c r="O22" s="23"/>
      <c r="P22" s="23"/>
      <c r="Q22" s="73"/>
    </row>
    <row r="23" spans="1:27" ht="3.6" customHeight="1" x14ac:dyDescent="0.3">
      <c r="A23" s="61"/>
      <c r="B23" s="40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11"/>
      <c r="O23" s="14"/>
      <c r="P23" s="14"/>
      <c r="Q23" s="76"/>
    </row>
    <row r="24" spans="1:27" ht="14.4" customHeight="1" x14ac:dyDescent="0.3">
      <c r="A24" s="61"/>
      <c r="B24" s="40" t="s">
        <v>71</v>
      </c>
      <c r="C24" s="216" t="s">
        <v>144</v>
      </c>
      <c r="D24" s="218"/>
      <c r="E24" s="218"/>
      <c r="F24" s="218"/>
      <c r="G24" s="219"/>
      <c r="H24" s="93" t="s">
        <v>97</v>
      </c>
      <c r="I24" s="103">
        <v>2021</v>
      </c>
      <c r="J24" s="103" t="s">
        <v>128</v>
      </c>
      <c r="K24" s="25"/>
      <c r="L24" s="25"/>
      <c r="M24" s="52"/>
      <c r="N24" s="32"/>
      <c r="O24" s="25"/>
      <c r="P24" s="20"/>
      <c r="Q24" s="69"/>
      <c r="U24" s="97"/>
      <c r="V24" s="96"/>
      <c r="W24" s="158">
        <v>2018</v>
      </c>
      <c r="X24" s="158">
        <v>2019</v>
      </c>
      <c r="Y24" s="158">
        <v>2020</v>
      </c>
      <c r="Z24" s="158">
        <v>2021</v>
      </c>
      <c r="AA24" s="158">
        <v>2022</v>
      </c>
    </row>
    <row r="25" spans="1:27" ht="44.4" customHeight="1" x14ac:dyDescent="0.3">
      <c r="A25" s="61"/>
      <c r="B25" s="40"/>
      <c r="C25" s="218"/>
      <c r="D25" s="218"/>
      <c r="E25" s="218"/>
      <c r="F25" s="218"/>
      <c r="G25" s="219"/>
      <c r="H25" s="93" t="s">
        <v>96</v>
      </c>
      <c r="I25" s="104">
        <v>109.2</v>
      </c>
      <c r="J25" s="104">
        <v>118.7</v>
      </c>
      <c r="K25" s="107" t="s">
        <v>3</v>
      </c>
      <c r="L25" s="105">
        <f>ROUND(J25/I25-1,3)</f>
        <v>8.6999999999999994E-2</v>
      </c>
      <c r="M25" s="52"/>
      <c r="N25" s="32"/>
      <c r="O25" s="25"/>
      <c r="P25" s="20"/>
      <c r="Q25" s="69"/>
      <c r="T25" s="53"/>
      <c r="U25" s="95"/>
      <c r="W25" s="159">
        <v>104</v>
      </c>
      <c r="X25" s="160">
        <v>105.5</v>
      </c>
      <c r="Y25" s="160">
        <v>105.8</v>
      </c>
      <c r="Z25" s="160">
        <v>109.2</v>
      </c>
      <c r="AA25" s="160">
        <v>118.7</v>
      </c>
    </row>
    <row r="26" spans="1:27" ht="3.6" customHeight="1" x14ac:dyDescent="0.3">
      <c r="A26" s="61"/>
      <c r="B26" s="40"/>
      <c r="C26" s="25"/>
      <c r="D26" s="25"/>
      <c r="E26" s="25"/>
      <c r="F26" s="15"/>
      <c r="G26" s="25"/>
      <c r="H26" s="19"/>
      <c r="I26" s="19"/>
      <c r="J26" s="19"/>
      <c r="K26" s="19"/>
      <c r="L26" s="19"/>
      <c r="M26" s="25"/>
      <c r="N26" s="11"/>
      <c r="O26" s="25"/>
      <c r="P26" s="25"/>
      <c r="Q26" s="69"/>
      <c r="W26" s="158"/>
      <c r="X26" s="158"/>
      <c r="Y26" s="158"/>
      <c r="Z26" s="158"/>
      <c r="AA26" s="158"/>
    </row>
    <row r="27" spans="1:27" x14ac:dyDescent="0.3">
      <c r="A27" s="61"/>
      <c r="B27" s="40" t="s">
        <v>70</v>
      </c>
      <c r="C27" s="25" t="s">
        <v>59</v>
      </c>
      <c r="D27" s="25"/>
      <c r="E27" s="25"/>
      <c r="F27" s="25"/>
      <c r="G27" s="25"/>
      <c r="H27" s="25"/>
      <c r="I27" s="94"/>
      <c r="J27" s="25"/>
      <c r="K27" s="25"/>
      <c r="L27" s="25"/>
      <c r="M27" s="25"/>
      <c r="N27" s="11"/>
      <c r="O27" s="20">
        <f>ROUND(O12*$L$25,2)</f>
        <v>0</v>
      </c>
      <c r="P27" s="20"/>
      <c r="Q27" s="69"/>
      <c r="W27" s="161">
        <v>4.0000000000000001E-3</v>
      </c>
      <c r="X27" s="161">
        <v>1.4E-2</v>
      </c>
      <c r="Y27" s="161">
        <v>4.0000000000000001E-3</v>
      </c>
      <c r="Z27" s="161">
        <v>3.2000000000000001E-2</v>
      </c>
      <c r="AA27" s="161">
        <v>8.6999999999999994E-2</v>
      </c>
    </row>
    <row r="28" spans="1:27" x14ac:dyDescent="0.3">
      <c r="A28" s="61"/>
      <c r="B28" s="40" t="s">
        <v>73</v>
      </c>
      <c r="C28" s="25" t="s">
        <v>27</v>
      </c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11"/>
      <c r="O28" s="20">
        <f>ROUND(O13*$L$25,2)</f>
        <v>0</v>
      </c>
      <c r="P28" s="20"/>
      <c r="Q28" s="69"/>
    </row>
    <row r="29" spans="1:27" ht="3.6" customHeight="1" thickBot="1" x14ac:dyDescent="0.35">
      <c r="A29" s="61"/>
      <c r="B29" s="40"/>
      <c r="C29" s="25"/>
      <c r="D29" s="25"/>
      <c r="E29" s="25"/>
      <c r="F29" s="15"/>
      <c r="G29" s="25"/>
      <c r="H29" s="19"/>
      <c r="I29" s="19"/>
      <c r="J29" s="19"/>
      <c r="K29" s="19"/>
      <c r="L29" s="26"/>
      <c r="M29" s="18"/>
      <c r="N29" s="33"/>
      <c r="O29" s="25"/>
      <c r="P29" s="25"/>
      <c r="Q29" s="69"/>
    </row>
    <row r="30" spans="1:27" ht="14.4" thickBot="1" x14ac:dyDescent="0.35">
      <c r="A30" s="61"/>
      <c r="B30" s="40" t="s">
        <v>74</v>
      </c>
      <c r="C30" s="25" t="s">
        <v>56</v>
      </c>
      <c r="D30" s="25"/>
      <c r="E30" s="25"/>
      <c r="F30" s="25"/>
      <c r="G30" s="25"/>
      <c r="H30" s="25"/>
      <c r="I30" s="25"/>
      <c r="J30" s="29">
        <f>L9+1</f>
        <v>45292</v>
      </c>
      <c r="K30" s="29" t="s">
        <v>26</v>
      </c>
      <c r="L30" s="120">
        <v>45657</v>
      </c>
      <c r="M30" s="25"/>
      <c r="N30" s="11"/>
      <c r="O30" s="36">
        <f>O12+O27</f>
        <v>0</v>
      </c>
      <c r="P30" s="20"/>
      <c r="Q30" s="69"/>
    </row>
    <row r="31" spans="1:27" x14ac:dyDescent="0.3">
      <c r="A31" s="61"/>
      <c r="B31" s="40" t="s">
        <v>75</v>
      </c>
      <c r="C31" s="25" t="s">
        <v>4</v>
      </c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11"/>
      <c r="O31" s="20">
        <f>O13+O28</f>
        <v>0</v>
      </c>
      <c r="P31" s="20"/>
      <c r="Q31" s="69"/>
    </row>
    <row r="32" spans="1:27" ht="3.6" customHeight="1" x14ac:dyDescent="0.3">
      <c r="A32" s="74"/>
      <c r="B32" s="42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6"/>
      <c r="O32" s="17"/>
      <c r="P32" s="17"/>
      <c r="Q32" s="75"/>
    </row>
    <row r="33" spans="1:17" ht="4.95" customHeight="1" x14ac:dyDescent="0.3">
      <c r="A33" s="61"/>
      <c r="B33" s="40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11"/>
      <c r="O33" s="25"/>
      <c r="P33" s="25"/>
      <c r="Q33" s="69"/>
    </row>
    <row r="34" spans="1:17" ht="4.95" customHeight="1" x14ac:dyDescent="0.3">
      <c r="A34" s="70"/>
      <c r="B34" s="43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9"/>
      <c r="O34" s="28"/>
      <c r="P34" s="28"/>
      <c r="Q34" s="71"/>
    </row>
    <row r="35" spans="1:17" ht="15" customHeight="1" x14ac:dyDescent="0.3">
      <c r="A35" s="61"/>
      <c r="B35" s="40" t="s">
        <v>76</v>
      </c>
      <c r="C35" s="223" t="s">
        <v>130</v>
      </c>
      <c r="D35" s="224"/>
      <c r="E35" s="224"/>
      <c r="F35" s="224"/>
      <c r="G35" s="224"/>
      <c r="H35" s="224"/>
      <c r="I35" s="224"/>
      <c r="J35" s="224"/>
      <c r="K35" s="224"/>
      <c r="L35" s="224"/>
      <c r="M35" s="25"/>
      <c r="N35" s="11"/>
      <c r="O35" s="24"/>
      <c r="P35" s="24"/>
      <c r="Q35" s="69"/>
    </row>
    <row r="36" spans="1:17" ht="3.6" customHeight="1" x14ac:dyDescent="0.3">
      <c r="A36" s="72"/>
      <c r="B36" s="41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22"/>
      <c r="N36" s="12"/>
      <c r="O36" s="23"/>
      <c r="P36" s="23"/>
      <c r="Q36" s="73"/>
    </row>
    <row r="37" spans="1:17" ht="3.6" customHeight="1" x14ac:dyDescent="0.3">
      <c r="A37" s="61"/>
      <c r="B37" s="40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11"/>
      <c r="O37" s="14"/>
      <c r="P37" s="14"/>
      <c r="Q37" s="76"/>
    </row>
    <row r="38" spans="1:17" ht="24" customHeight="1" x14ac:dyDescent="0.3">
      <c r="A38" s="61"/>
      <c r="B38" s="40"/>
      <c r="C38" s="25"/>
      <c r="D38" s="37" t="str">
        <f>CONCATENATE("Nebenk. bis ",DAY(L9),".",MONTH(L9),".",YEAR(L9))</f>
        <v>Nebenk. bis 31.12.2023</v>
      </c>
      <c r="E38" s="37"/>
      <c r="F38" s="37" t="s">
        <v>129</v>
      </c>
      <c r="G38" s="225" t="s">
        <v>54</v>
      </c>
      <c r="H38" s="77" t="s">
        <v>63</v>
      </c>
      <c r="I38" s="77"/>
      <c r="J38" s="77"/>
      <c r="K38" s="77"/>
      <c r="L38" s="37" t="s">
        <v>55</v>
      </c>
      <c r="M38" s="25"/>
      <c r="N38" s="34"/>
      <c r="O38" s="37" t="s">
        <v>129</v>
      </c>
      <c r="P38" s="30" t="s">
        <v>54</v>
      </c>
      <c r="Q38" s="69"/>
    </row>
    <row r="39" spans="1:17" x14ac:dyDescent="0.3">
      <c r="A39" s="61"/>
      <c r="B39" s="40"/>
      <c r="C39" s="25"/>
      <c r="D39" s="38" t="s">
        <v>61</v>
      </c>
      <c r="E39" s="38"/>
      <c r="F39" s="38" t="s">
        <v>62</v>
      </c>
      <c r="G39" s="226"/>
      <c r="H39" s="77"/>
      <c r="I39" s="77"/>
      <c r="J39" s="77"/>
      <c r="K39" s="77"/>
      <c r="L39" s="38" t="s">
        <v>61</v>
      </c>
      <c r="M39" s="25"/>
      <c r="N39" s="34"/>
      <c r="O39" s="38" t="s">
        <v>2</v>
      </c>
      <c r="P39" s="30"/>
      <c r="Q39" s="69"/>
    </row>
    <row r="40" spans="1:17" ht="28.2" customHeight="1" x14ac:dyDescent="0.3">
      <c r="A40" s="61"/>
      <c r="B40" s="40" t="s">
        <v>77</v>
      </c>
      <c r="C40" s="25" t="s">
        <v>0</v>
      </c>
      <c r="D40" s="114"/>
      <c r="E40" s="20"/>
      <c r="F40" s="114"/>
      <c r="G40" s="78" t="e">
        <f t="shared" ref="G40:G48" si="0">F40/D40-1</f>
        <v>#DIV/0!</v>
      </c>
      <c r="H40" s="220"/>
      <c r="I40" s="221"/>
      <c r="J40" s="222"/>
      <c r="K40" s="25"/>
      <c r="L40" s="114"/>
      <c r="M40" s="25"/>
      <c r="N40" s="11"/>
      <c r="O40" s="20">
        <f t="shared" ref="O40:O49" si="1">F40+L40</f>
        <v>0</v>
      </c>
      <c r="P40" s="31" t="e">
        <f t="shared" ref="P40:P49" si="2">O40/D40-1</f>
        <v>#DIV/0!</v>
      </c>
      <c r="Q40" s="69"/>
    </row>
    <row r="41" spans="1:17" ht="28.2" customHeight="1" x14ac:dyDescent="0.3">
      <c r="A41" s="61"/>
      <c r="B41" s="40" t="s">
        <v>78</v>
      </c>
      <c r="C41" s="25" t="s">
        <v>1</v>
      </c>
      <c r="D41" s="114"/>
      <c r="E41" s="20"/>
      <c r="F41" s="114"/>
      <c r="G41" s="78" t="e">
        <f t="shared" si="0"/>
        <v>#DIV/0!</v>
      </c>
      <c r="H41" s="220"/>
      <c r="I41" s="221"/>
      <c r="J41" s="222"/>
      <c r="K41" s="25"/>
      <c r="L41" s="114"/>
      <c r="M41" s="25"/>
      <c r="N41" s="11"/>
      <c r="O41" s="20">
        <f t="shared" si="1"/>
        <v>0</v>
      </c>
      <c r="P41" s="31" t="e">
        <f t="shared" si="2"/>
        <v>#DIV/0!</v>
      </c>
      <c r="Q41" s="69"/>
    </row>
    <row r="42" spans="1:17" ht="28.2" customHeight="1" x14ac:dyDescent="0.3">
      <c r="A42" s="61"/>
      <c r="B42" s="40" t="s">
        <v>79</v>
      </c>
      <c r="C42" s="52" t="s">
        <v>7</v>
      </c>
      <c r="D42" s="114"/>
      <c r="E42" s="20"/>
      <c r="F42" s="114"/>
      <c r="G42" s="78" t="e">
        <f t="shared" si="0"/>
        <v>#DIV/0!</v>
      </c>
      <c r="H42" s="220"/>
      <c r="I42" s="221"/>
      <c r="J42" s="222"/>
      <c r="K42" s="25"/>
      <c r="L42" s="114"/>
      <c r="M42" s="25"/>
      <c r="N42" s="11"/>
      <c r="O42" s="20">
        <f t="shared" si="1"/>
        <v>0</v>
      </c>
      <c r="P42" s="31" t="e">
        <f t="shared" si="2"/>
        <v>#DIV/0!</v>
      </c>
      <c r="Q42" s="69"/>
    </row>
    <row r="43" spans="1:17" ht="28.2" customHeight="1" x14ac:dyDescent="0.3">
      <c r="A43" s="61"/>
      <c r="B43" s="40" t="s">
        <v>80</v>
      </c>
      <c r="C43" s="52" t="s">
        <v>50</v>
      </c>
      <c r="D43" s="114"/>
      <c r="E43" s="20"/>
      <c r="F43" s="114"/>
      <c r="G43" s="78" t="e">
        <f t="shared" si="0"/>
        <v>#DIV/0!</v>
      </c>
      <c r="H43" s="220"/>
      <c r="I43" s="221"/>
      <c r="J43" s="222"/>
      <c r="K43" s="25"/>
      <c r="L43" s="114"/>
      <c r="M43" s="25"/>
      <c r="N43" s="11"/>
      <c r="O43" s="20">
        <f t="shared" si="1"/>
        <v>0</v>
      </c>
      <c r="P43" s="31" t="e">
        <f t="shared" si="2"/>
        <v>#DIV/0!</v>
      </c>
      <c r="Q43" s="69"/>
    </row>
    <row r="44" spans="1:17" ht="28.2" customHeight="1" x14ac:dyDescent="0.3">
      <c r="A44" s="61"/>
      <c r="B44" s="40" t="s">
        <v>81</v>
      </c>
      <c r="C44" s="25" t="s">
        <v>5</v>
      </c>
      <c r="D44" s="114"/>
      <c r="E44" s="20"/>
      <c r="F44" s="114"/>
      <c r="G44" s="78" t="e">
        <f t="shared" si="0"/>
        <v>#DIV/0!</v>
      </c>
      <c r="H44" s="220"/>
      <c r="I44" s="221"/>
      <c r="J44" s="222"/>
      <c r="K44" s="25"/>
      <c r="L44" s="114"/>
      <c r="M44" s="25"/>
      <c r="N44" s="11"/>
      <c r="O44" s="20">
        <f t="shared" si="1"/>
        <v>0</v>
      </c>
      <c r="P44" s="31" t="e">
        <f t="shared" si="2"/>
        <v>#DIV/0!</v>
      </c>
      <c r="Q44" s="69"/>
    </row>
    <row r="45" spans="1:17" x14ac:dyDescent="0.3">
      <c r="A45" s="61"/>
      <c r="B45" s="40" t="s">
        <v>98</v>
      </c>
      <c r="C45" s="25" t="s">
        <v>99</v>
      </c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11"/>
      <c r="O45" s="20"/>
      <c r="P45" s="31"/>
      <c r="Q45" s="69"/>
    </row>
    <row r="46" spans="1:17" ht="28.2" customHeight="1" x14ac:dyDescent="0.3">
      <c r="A46" s="61"/>
      <c r="B46" s="40"/>
      <c r="C46" s="52" t="s">
        <v>100</v>
      </c>
      <c r="D46" s="20">
        <f>O17</f>
        <v>0</v>
      </c>
      <c r="E46" s="20"/>
      <c r="F46" s="114"/>
      <c r="G46" s="78" t="e">
        <f t="shared" si="0"/>
        <v>#DIV/0!</v>
      </c>
      <c r="H46" s="220"/>
      <c r="I46" s="221"/>
      <c r="J46" s="222"/>
      <c r="K46" s="25"/>
      <c r="L46" s="114"/>
      <c r="M46" s="25"/>
      <c r="N46" s="11"/>
      <c r="O46" s="20">
        <f t="shared" si="1"/>
        <v>0</v>
      </c>
      <c r="P46" s="31" t="e">
        <f t="shared" si="2"/>
        <v>#DIV/0!</v>
      </c>
      <c r="Q46" s="69"/>
    </row>
    <row r="47" spans="1:17" ht="28.2" customHeight="1" x14ac:dyDescent="0.3">
      <c r="A47" s="61"/>
      <c r="B47" s="40"/>
      <c r="C47" s="52" t="s">
        <v>101</v>
      </c>
      <c r="D47" s="114"/>
      <c r="E47" s="20"/>
      <c r="F47" s="114"/>
      <c r="G47" s="78" t="e">
        <f t="shared" si="0"/>
        <v>#DIV/0!</v>
      </c>
      <c r="H47" s="220"/>
      <c r="I47" s="221"/>
      <c r="J47" s="222"/>
      <c r="K47" s="25"/>
      <c r="L47" s="114"/>
      <c r="M47" s="25"/>
      <c r="N47" s="11"/>
      <c r="O47" s="20">
        <f t="shared" si="1"/>
        <v>0</v>
      </c>
      <c r="P47" s="31" t="e">
        <f t="shared" si="2"/>
        <v>#DIV/0!</v>
      </c>
      <c r="Q47" s="69"/>
    </row>
    <row r="48" spans="1:17" ht="28.2" customHeight="1" x14ac:dyDescent="0.3">
      <c r="A48" s="61"/>
      <c r="B48" s="40" t="s">
        <v>83</v>
      </c>
      <c r="C48" s="25" t="s">
        <v>6</v>
      </c>
      <c r="D48" s="20">
        <f>O16</f>
        <v>0</v>
      </c>
      <c r="E48" s="20"/>
      <c r="F48" s="114"/>
      <c r="G48" s="78" t="e">
        <f t="shared" si="0"/>
        <v>#DIV/0!</v>
      </c>
      <c r="H48" s="220"/>
      <c r="I48" s="221"/>
      <c r="J48" s="222"/>
      <c r="K48" s="25"/>
      <c r="L48" s="114"/>
      <c r="M48" s="19"/>
      <c r="N48" s="11"/>
      <c r="O48" s="20">
        <f t="shared" si="1"/>
        <v>0</v>
      </c>
      <c r="P48" s="31" t="e">
        <f t="shared" si="2"/>
        <v>#DIV/0!</v>
      </c>
      <c r="Q48" s="69"/>
    </row>
    <row r="49" spans="1:17" ht="28.2" customHeight="1" x14ac:dyDescent="0.3">
      <c r="A49" s="61"/>
      <c r="B49" s="40" t="s">
        <v>84</v>
      </c>
      <c r="C49" s="52" t="s">
        <v>64</v>
      </c>
      <c r="D49" s="114"/>
      <c r="E49" s="20"/>
      <c r="F49" s="114"/>
      <c r="G49" s="78" t="e">
        <f>F49/D49-1</f>
        <v>#DIV/0!</v>
      </c>
      <c r="H49" s="220"/>
      <c r="I49" s="221"/>
      <c r="J49" s="222"/>
      <c r="K49" s="25"/>
      <c r="L49" s="114"/>
      <c r="M49" s="25"/>
      <c r="N49" s="11"/>
      <c r="O49" s="20">
        <f t="shared" si="1"/>
        <v>0</v>
      </c>
      <c r="P49" s="31" t="e">
        <f t="shared" si="2"/>
        <v>#DIV/0!</v>
      </c>
      <c r="Q49" s="69"/>
    </row>
    <row r="50" spans="1:17" ht="21" customHeight="1" x14ac:dyDescent="0.3">
      <c r="A50" s="61"/>
      <c r="B50" s="40"/>
      <c r="C50" s="212"/>
      <c r="D50" s="213"/>
      <c r="E50" s="213"/>
      <c r="F50" s="214"/>
      <c r="G50" s="214"/>
      <c r="H50" s="214"/>
      <c r="I50" s="214"/>
      <c r="J50" s="214"/>
      <c r="K50" s="214"/>
      <c r="L50" s="215"/>
      <c r="M50" s="18"/>
      <c r="N50" s="11"/>
      <c r="O50" s="20"/>
      <c r="P50" s="20"/>
      <c r="Q50" s="69"/>
    </row>
    <row r="51" spans="1:17" ht="3.6" customHeight="1" thickBot="1" x14ac:dyDescent="0.35">
      <c r="A51" s="61"/>
      <c r="B51" s="40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18"/>
      <c r="N51" s="11"/>
      <c r="O51" s="20"/>
      <c r="P51" s="20"/>
      <c r="Q51" s="69"/>
    </row>
    <row r="52" spans="1:17" ht="28.2" thickBot="1" x14ac:dyDescent="0.35">
      <c r="A52" s="61"/>
      <c r="B52" s="40" t="s">
        <v>85</v>
      </c>
      <c r="C52" s="52" t="s">
        <v>52</v>
      </c>
      <c r="D52" s="79">
        <f>SUM(D40:D49)</f>
        <v>0</v>
      </c>
      <c r="E52" s="52"/>
      <c r="F52" s="79">
        <f>SUM(F40:F49)</f>
        <v>0</v>
      </c>
      <c r="G52" s="78" t="e">
        <f>F52/D52-1</f>
        <v>#DIV/0!</v>
      </c>
      <c r="H52" s="25"/>
      <c r="I52" s="79"/>
      <c r="J52" s="79"/>
      <c r="K52" s="25"/>
      <c r="L52" s="79">
        <f>SUM(L40:L49)</f>
        <v>0</v>
      </c>
      <c r="M52" s="25"/>
      <c r="N52" s="11"/>
      <c r="O52" s="21">
        <f>SUM(O40:O50)</f>
        <v>0</v>
      </c>
      <c r="P52" s="31" t="e">
        <f>O52/D52-1</f>
        <v>#DIV/0!</v>
      </c>
      <c r="Q52" s="69"/>
    </row>
    <row r="53" spans="1:17" x14ac:dyDescent="0.3">
      <c r="A53" s="61"/>
      <c r="B53" s="40"/>
      <c r="C53" s="80" t="s">
        <v>53</v>
      </c>
      <c r="D53" s="81">
        <f>O15-D52</f>
        <v>0</v>
      </c>
      <c r="E53" s="80"/>
      <c r="F53" s="25"/>
      <c r="G53" s="80"/>
      <c r="H53" s="52"/>
      <c r="I53" s="52"/>
      <c r="J53" s="52"/>
      <c r="K53" s="25"/>
      <c r="L53" s="25"/>
      <c r="M53" s="25"/>
      <c r="N53" s="11"/>
      <c r="O53" s="20"/>
      <c r="P53" s="20"/>
      <c r="Q53" s="69"/>
    </row>
    <row r="54" spans="1:17" x14ac:dyDescent="0.3">
      <c r="A54" s="61"/>
      <c r="B54" s="40" t="s">
        <v>86</v>
      </c>
      <c r="C54" s="25" t="s">
        <v>60</v>
      </c>
      <c r="D54" s="25"/>
      <c r="E54" s="25"/>
      <c r="F54" s="25"/>
      <c r="G54" s="25"/>
      <c r="H54" s="25"/>
      <c r="I54" s="25"/>
      <c r="J54" s="25"/>
      <c r="K54" s="25"/>
      <c r="L54" s="27"/>
      <c r="M54" s="27"/>
      <c r="N54" s="35"/>
      <c r="O54" s="20">
        <f>O52-O15</f>
        <v>0</v>
      </c>
      <c r="P54" s="20"/>
      <c r="Q54" s="69"/>
    </row>
    <row r="55" spans="1:17" x14ac:dyDescent="0.3">
      <c r="A55" s="61"/>
      <c r="B55" s="40" t="s">
        <v>87</v>
      </c>
      <c r="C55" s="216" t="s">
        <v>28</v>
      </c>
      <c r="D55" s="216"/>
      <c r="E55" s="216"/>
      <c r="F55" s="216"/>
      <c r="G55" s="216"/>
      <c r="H55" s="216"/>
      <c r="I55" s="52"/>
      <c r="J55" s="52"/>
      <c r="K55" s="25"/>
      <c r="L55" s="27"/>
      <c r="M55" s="27"/>
      <c r="N55" s="35"/>
      <c r="O55" s="20">
        <f>O48-O16</f>
        <v>0</v>
      </c>
      <c r="P55" s="20"/>
      <c r="Q55" s="69"/>
    </row>
    <row r="56" spans="1:17" s="25" customFormat="1" ht="14.4" customHeight="1" x14ac:dyDescent="0.3">
      <c r="A56" s="61"/>
      <c r="B56" s="40" t="s">
        <v>88</v>
      </c>
      <c r="C56" s="216" t="s">
        <v>29</v>
      </c>
      <c r="D56" s="216"/>
      <c r="E56" s="216"/>
      <c r="F56" s="216"/>
      <c r="G56" s="216"/>
      <c r="H56" s="216"/>
      <c r="I56" s="52"/>
      <c r="J56" s="52"/>
      <c r="L56" s="27"/>
      <c r="M56" s="27"/>
      <c r="N56" s="35"/>
      <c r="O56" s="20">
        <f>O46-O17</f>
        <v>0</v>
      </c>
      <c r="P56" s="20"/>
      <c r="Q56" s="69"/>
    </row>
    <row r="57" spans="1:17" s="25" customFormat="1" ht="3.6" customHeight="1" x14ac:dyDescent="0.3">
      <c r="A57" s="61"/>
      <c r="B57" s="40"/>
      <c r="C57" s="54"/>
      <c r="D57" s="52"/>
      <c r="E57" s="54"/>
      <c r="F57" s="54"/>
      <c r="G57" s="54"/>
      <c r="H57" s="52"/>
      <c r="I57" s="52"/>
      <c r="J57" s="54"/>
      <c r="K57" s="17"/>
      <c r="L57" s="87"/>
      <c r="M57" s="87"/>
      <c r="N57" s="88"/>
      <c r="O57" s="89"/>
      <c r="P57" s="89"/>
      <c r="Q57" s="75"/>
    </row>
    <row r="58" spans="1:17" ht="4.95" customHeight="1" x14ac:dyDescent="0.3">
      <c r="A58" s="85"/>
      <c r="B58" s="84"/>
      <c r="C58" s="17"/>
      <c r="D58" s="86"/>
      <c r="E58" s="17"/>
      <c r="F58" s="17"/>
      <c r="G58" s="17"/>
      <c r="H58" s="86"/>
      <c r="I58" s="86"/>
      <c r="J58" s="17"/>
      <c r="K58" s="17"/>
      <c r="L58" s="17"/>
      <c r="M58" s="17"/>
      <c r="N58" s="16"/>
      <c r="O58" s="17"/>
      <c r="P58" s="17"/>
      <c r="Q58" s="75"/>
    </row>
    <row r="59" spans="1:17" ht="4.95" customHeight="1" thickBot="1" x14ac:dyDescent="0.35">
      <c r="A59" s="70"/>
      <c r="B59" s="43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9"/>
      <c r="O59" s="28"/>
      <c r="P59" s="28"/>
      <c r="Q59" s="71"/>
    </row>
    <row r="60" spans="1:17" ht="14.4" thickBot="1" x14ac:dyDescent="0.35">
      <c r="A60" s="61"/>
      <c r="B60" s="40" t="s">
        <v>90</v>
      </c>
      <c r="C60" s="25" t="s">
        <v>58</v>
      </c>
      <c r="D60" s="25"/>
      <c r="E60" s="25"/>
      <c r="F60" s="25"/>
      <c r="G60" s="25"/>
      <c r="H60" s="106" t="s">
        <v>131</v>
      </c>
      <c r="I60" s="29"/>
      <c r="J60" s="29"/>
      <c r="K60" s="18" t="s">
        <v>26</v>
      </c>
      <c r="L60" s="29">
        <f>L30</f>
        <v>45657</v>
      </c>
      <c r="M60" s="25"/>
      <c r="N60" s="11"/>
      <c r="O60" s="21">
        <f>O30+O52</f>
        <v>0</v>
      </c>
      <c r="P60" s="20"/>
      <c r="Q60" s="69"/>
    </row>
    <row r="61" spans="1:17" ht="13.2" customHeight="1" x14ac:dyDescent="0.3">
      <c r="A61" s="72"/>
      <c r="B61" s="41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2"/>
      <c r="O61" s="13"/>
      <c r="P61" s="13"/>
      <c r="Q61" s="73"/>
    </row>
    <row r="62" spans="1:17" ht="12.6" customHeight="1" x14ac:dyDescent="0.3">
      <c r="A62" s="61"/>
      <c r="B62" s="40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11"/>
      <c r="O62" s="25"/>
      <c r="P62" s="25"/>
      <c r="Q62" s="69"/>
    </row>
    <row r="63" spans="1:17" x14ac:dyDescent="0.3">
      <c r="A63" s="61"/>
      <c r="B63" s="40" t="s">
        <v>89</v>
      </c>
      <c r="C63" s="25" t="s">
        <v>19</v>
      </c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11"/>
      <c r="O63" s="20">
        <f>O30</f>
        <v>0</v>
      </c>
      <c r="P63" s="20"/>
      <c r="Q63" s="69"/>
    </row>
    <row r="64" spans="1:17" x14ac:dyDescent="0.3">
      <c r="A64" s="61"/>
      <c r="B64" s="40" t="s">
        <v>91</v>
      </c>
      <c r="C64" s="25" t="s">
        <v>4</v>
      </c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11"/>
      <c r="O64" s="20">
        <f>O31</f>
        <v>0</v>
      </c>
      <c r="P64" s="20"/>
      <c r="Q64" s="69"/>
    </row>
    <row r="65" spans="1:20" ht="14.4" customHeight="1" x14ac:dyDescent="0.3">
      <c r="A65" s="61"/>
      <c r="B65" s="40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11"/>
      <c r="O65" s="20"/>
      <c r="P65" s="20"/>
      <c r="Q65" s="69"/>
    </row>
    <row r="66" spans="1:20" x14ac:dyDescent="0.3">
      <c r="A66" s="61"/>
      <c r="B66" s="40" t="s">
        <v>92</v>
      </c>
      <c r="C66" s="25" t="s">
        <v>20</v>
      </c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11"/>
      <c r="O66" s="20">
        <f>O52</f>
        <v>0</v>
      </c>
      <c r="P66" s="20"/>
      <c r="Q66" s="69"/>
    </row>
    <row r="67" spans="1:20" x14ac:dyDescent="0.3">
      <c r="A67" s="61"/>
      <c r="B67" s="40" t="s">
        <v>93</v>
      </c>
      <c r="C67" s="25" t="s">
        <v>23</v>
      </c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11"/>
      <c r="O67" s="20">
        <f>O48</f>
        <v>0</v>
      </c>
      <c r="P67" s="20"/>
      <c r="Q67" s="69"/>
    </row>
    <row r="68" spans="1:20" x14ac:dyDescent="0.3">
      <c r="A68" s="61"/>
      <c r="B68" s="40" t="s">
        <v>94</v>
      </c>
      <c r="C68" s="25" t="s">
        <v>24</v>
      </c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11"/>
      <c r="O68" s="20">
        <f>O46</f>
        <v>0</v>
      </c>
      <c r="P68" s="20"/>
      <c r="Q68" s="69"/>
    </row>
    <row r="69" spans="1:20" ht="3" customHeight="1" x14ac:dyDescent="0.3">
      <c r="A69" s="61"/>
      <c r="B69" s="42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6"/>
      <c r="O69" s="89"/>
      <c r="P69" s="89"/>
      <c r="Q69" s="75"/>
    </row>
    <row r="70" spans="1:20" ht="4.95" customHeight="1" x14ac:dyDescent="0.3">
      <c r="A70" s="85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6"/>
      <c r="O70" s="17"/>
      <c r="P70" s="17"/>
      <c r="Q70" s="75"/>
    </row>
    <row r="71" spans="1:20" ht="4.95" customHeight="1" x14ac:dyDescent="0.3">
      <c r="A71" s="61"/>
      <c r="B71" s="25"/>
      <c r="C71" s="25"/>
      <c r="D71" s="25"/>
      <c r="E71" s="25"/>
      <c r="F71" s="25"/>
      <c r="G71" s="25"/>
      <c r="H71" s="25"/>
      <c r="I71" s="25"/>
      <c r="J71" s="28"/>
      <c r="K71" s="25"/>
      <c r="L71" s="25"/>
      <c r="M71" s="25"/>
      <c r="N71" s="11"/>
      <c r="O71" s="25"/>
      <c r="P71" s="25"/>
      <c r="Q71" s="69"/>
    </row>
    <row r="72" spans="1:20" ht="18" customHeight="1" x14ac:dyDescent="0.3">
      <c r="A72" s="61"/>
      <c r="B72" s="119">
        <v>5</v>
      </c>
      <c r="C72" s="25" t="s">
        <v>132</v>
      </c>
      <c r="D72" s="25"/>
      <c r="E72" s="25"/>
      <c r="F72" s="25"/>
      <c r="G72" s="25"/>
      <c r="H72" s="25"/>
      <c r="I72" s="25"/>
      <c r="J72" s="223" t="s">
        <v>133</v>
      </c>
      <c r="K72" s="223"/>
      <c r="L72" s="223"/>
      <c r="M72" s="25"/>
      <c r="N72" s="11"/>
      <c r="O72" s="25"/>
      <c r="P72" s="52"/>
      <c r="Q72" s="69"/>
      <c r="T72" s="55"/>
    </row>
    <row r="73" spans="1:20" ht="18" customHeight="1" x14ac:dyDescent="0.3">
      <c r="A73" s="61"/>
      <c r="B73" s="51" t="s">
        <v>103</v>
      </c>
      <c r="C73" s="25" t="s">
        <v>135</v>
      </c>
      <c r="D73" s="25"/>
      <c r="E73" s="25"/>
      <c r="F73" s="25"/>
      <c r="G73" s="25"/>
      <c r="H73" s="25"/>
      <c r="I73" s="25"/>
      <c r="J73" s="273"/>
      <c r="K73" s="273"/>
      <c r="L73" s="273"/>
      <c r="M73" s="25"/>
      <c r="N73" s="11"/>
      <c r="O73" s="52"/>
      <c r="P73" s="52"/>
      <c r="Q73" s="69"/>
    </row>
    <row r="74" spans="1:20" ht="22.95" customHeight="1" x14ac:dyDescent="0.3">
      <c r="A74" s="61"/>
      <c r="B74" s="51"/>
      <c r="C74" s="92" t="s">
        <v>113</v>
      </c>
      <c r="D74" s="274" t="s">
        <v>114</v>
      </c>
      <c r="E74" s="275"/>
      <c r="F74" s="276"/>
      <c r="G74" s="277" t="s">
        <v>134</v>
      </c>
      <c r="H74" s="278"/>
      <c r="I74" s="279"/>
      <c r="J74" s="44" t="s">
        <v>2</v>
      </c>
      <c r="K74" s="203" t="s">
        <v>57</v>
      </c>
      <c r="L74" s="203"/>
      <c r="M74" s="25"/>
      <c r="N74" s="11"/>
      <c r="O74" s="24"/>
      <c r="P74" s="256"/>
      <c r="Q74" s="257"/>
      <c r="S74" s="11"/>
    </row>
    <row r="75" spans="1:20" ht="18" customHeight="1" x14ac:dyDescent="0.3">
      <c r="A75" s="61"/>
      <c r="B75" s="51"/>
      <c r="C75" s="115"/>
      <c r="D75" s="258"/>
      <c r="E75" s="258"/>
      <c r="F75" s="258"/>
      <c r="G75" s="259"/>
      <c r="H75" s="259"/>
      <c r="I75" s="259"/>
      <c r="J75" s="90">
        <f>IF(G75=0,0,IF($O$60&gt;G75,$O$60-G75,0))</f>
        <v>0</v>
      </c>
      <c r="K75" s="254">
        <f>ROUND(J75/30.42,2)</f>
        <v>0</v>
      </c>
      <c r="L75" s="255"/>
      <c r="M75" s="25"/>
      <c r="N75" s="11"/>
      <c r="O75" s="20"/>
      <c r="P75" s="25"/>
      <c r="Q75" s="69"/>
    </row>
    <row r="76" spans="1:20" ht="18" customHeight="1" x14ac:dyDescent="0.3">
      <c r="A76" s="61"/>
      <c r="B76" s="51"/>
      <c r="C76" s="115"/>
      <c r="D76" s="258"/>
      <c r="E76" s="258"/>
      <c r="F76" s="258"/>
      <c r="G76" s="259"/>
      <c r="H76" s="259"/>
      <c r="I76" s="259"/>
      <c r="J76" s="90">
        <f t="shared" ref="J76:J81" si="3">IF(G76=0,0,IF($O$60&gt;G76,$O$60-G76,0))</f>
        <v>0</v>
      </c>
      <c r="K76" s="254">
        <f t="shared" ref="K76:K81" si="4">ROUND(J76/30.42,2)</f>
        <v>0</v>
      </c>
      <c r="L76" s="255"/>
      <c r="M76" s="25"/>
      <c r="N76" s="11"/>
      <c r="O76" s="20"/>
      <c r="P76" s="25"/>
      <c r="Q76" s="69"/>
    </row>
    <row r="77" spans="1:20" ht="18" customHeight="1" x14ac:dyDescent="0.3">
      <c r="A77" s="61"/>
      <c r="B77" s="51"/>
      <c r="C77" s="115"/>
      <c r="D77" s="258"/>
      <c r="E77" s="258"/>
      <c r="F77" s="258"/>
      <c r="G77" s="259"/>
      <c r="H77" s="259"/>
      <c r="I77" s="259"/>
      <c r="J77" s="90">
        <f t="shared" si="3"/>
        <v>0</v>
      </c>
      <c r="K77" s="254">
        <f t="shared" si="4"/>
        <v>0</v>
      </c>
      <c r="L77" s="255"/>
      <c r="M77" s="25"/>
      <c r="N77" s="11"/>
      <c r="O77" s="20"/>
      <c r="P77" s="25"/>
      <c r="Q77" s="69"/>
    </row>
    <row r="78" spans="1:20" ht="18" customHeight="1" x14ac:dyDescent="0.3">
      <c r="A78" s="61"/>
      <c r="B78" s="51"/>
      <c r="C78" s="115"/>
      <c r="D78" s="258"/>
      <c r="E78" s="258"/>
      <c r="F78" s="258"/>
      <c r="G78" s="259"/>
      <c r="H78" s="259"/>
      <c r="I78" s="259"/>
      <c r="J78" s="90">
        <f t="shared" si="3"/>
        <v>0</v>
      </c>
      <c r="K78" s="254">
        <f t="shared" si="4"/>
        <v>0</v>
      </c>
      <c r="L78" s="255"/>
      <c r="M78" s="25"/>
      <c r="N78" s="11"/>
      <c r="O78" s="20"/>
      <c r="P78" s="25"/>
      <c r="Q78" s="69"/>
    </row>
    <row r="79" spans="1:20" ht="18" customHeight="1" x14ac:dyDescent="0.3">
      <c r="A79" s="61"/>
      <c r="B79" s="51"/>
      <c r="C79" s="115"/>
      <c r="D79" s="258"/>
      <c r="E79" s="258"/>
      <c r="F79" s="258"/>
      <c r="G79" s="259"/>
      <c r="H79" s="259"/>
      <c r="I79" s="259"/>
      <c r="J79" s="90">
        <f t="shared" si="3"/>
        <v>0</v>
      </c>
      <c r="K79" s="254">
        <f t="shared" si="4"/>
        <v>0</v>
      </c>
      <c r="L79" s="255"/>
      <c r="M79" s="25"/>
      <c r="N79" s="11"/>
      <c r="O79" s="20"/>
      <c r="P79" s="25"/>
      <c r="Q79" s="69"/>
    </row>
    <row r="80" spans="1:20" ht="18" customHeight="1" x14ac:dyDescent="0.3">
      <c r="A80" s="61"/>
      <c r="B80" s="51"/>
      <c r="C80" s="115"/>
      <c r="D80" s="258"/>
      <c r="E80" s="258"/>
      <c r="F80" s="258"/>
      <c r="G80" s="259"/>
      <c r="H80" s="259"/>
      <c r="I80" s="259"/>
      <c r="J80" s="90">
        <f t="shared" si="3"/>
        <v>0</v>
      </c>
      <c r="K80" s="254">
        <f t="shared" si="4"/>
        <v>0</v>
      </c>
      <c r="L80" s="255"/>
      <c r="M80" s="25"/>
      <c r="N80" s="11"/>
      <c r="O80" s="20"/>
      <c r="P80" s="25"/>
      <c r="Q80" s="69"/>
    </row>
    <row r="81" spans="1:17" ht="18" customHeight="1" x14ac:dyDescent="0.3">
      <c r="A81" s="61"/>
      <c r="B81" s="50"/>
      <c r="C81" s="115"/>
      <c r="D81" s="258"/>
      <c r="E81" s="258"/>
      <c r="F81" s="258"/>
      <c r="G81" s="259"/>
      <c r="H81" s="259"/>
      <c r="I81" s="259"/>
      <c r="J81" s="90">
        <f t="shared" si="3"/>
        <v>0</v>
      </c>
      <c r="K81" s="254">
        <f t="shared" si="4"/>
        <v>0</v>
      </c>
      <c r="L81" s="255"/>
      <c r="M81" s="25"/>
      <c r="N81" s="11"/>
      <c r="O81" s="20"/>
      <c r="P81" s="25"/>
      <c r="Q81" s="69"/>
    </row>
    <row r="82" spans="1:17" ht="3.6" customHeight="1" x14ac:dyDescent="0.3">
      <c r="A82" s="61"/>
      <c r="B82" s="91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6"/>
      <c r="O82" s="17"/>
      <c r="P82" s="17"/>
      <c r="Q82" s="75"/>
    </row>
    <row r="83" spans="1:17" ht="8.4" customHeight="1" x14ac:dyDescent="0.3">
      <c r="A83" s="85"/>
      <c r="B83" s="50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11"/>
      <c r="O83" s="25"/>
      <c r="P83" s="25"/>
      <c r="Q83" s="69"/>
    </row>
    <row r="84" spans="1:17" ht="4.95" customHeight="1" x14ac:dyDescent="0.3">
      <c r="A84" s="70"/>
      <c r="B84" s="43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9"/>
      <c r="O84" s="28"/>
      <c r="P84" s="28"/>
      <c r="Q84" s="71"/>
    </row>
    <row r="85" spans="1:17" x14ac:dyDescent="0.3">
      <c r="A85" s="61"/>
      <c r="B85" s="40" t="s">
        <v>102</v>
      </c>
      <c r="C85" s="25" t="s">
        <v>95</v>
      </c>
      <c r="D85" s="25"/>
      <c r="E85" s="25"/>
      <c r="F85" s="25"/>
      <c r="G85" s="25"/>
      <c r="H85" s="29"/>
      <c r="I85" s="29"/>
      <c r="J85" s="29"/>
      <c r="K85" s="18"/>
      <c r="L85" s="29"/>
      <c r="M85" s="25"/>
      <c r="N85" s="11"/>
      <c r="O85" s="20"/>
      <c r="P85" s="20"/>
      <c r="Q85" s="69"/>
    </row>
    <row r="86" spans="1:17" ht="3" customHeight="1" x14ac:dyDescent="0.3">
      <c r="A86" s="72"/>
      <c r="B86" s="41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2"/>
      <c r="O86" s="13"/>
      <c r="P86" s="13"/>
      <c r="Q86" s="73"/>
    </row>
    <row r="87" spans="1:17" ht="4.95" customHeight="1" x14ac:dyDescent="0.3">
      <c r="A87" s="61"/>
      <c r="B87" s="40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11"/>
      <c r="O87" s="25"/>
      <c r="P87" s="25"/>
      <c r="Q87" s="69"/>
    </row>
    <row r="88" spans="1:17" ht="13.95" customHeight="1" x14ac:dyDescent="0.3">
      <c r="A88" s="61"/>
      <c r="B88" s="40"/>
      <c r="C88" s="264"/>
      <c r="D88" s="265"/>
      <c r="E88" s="265"/>
      <c r="F88" s="265"/>
      <c r="G88" s="265"/>
      <c r="H88" s="265"/>
      <c r="I88" s="265"/>
      <c r="J88" s="265"/>
      <c r="K88" s="265"/>
      <c r="L88" s="266"/>
      <c r="M88" s="25"/>
      <c r="N88" s="11"/>
      <c r="O88" s="20"/>
      <c r="P88" s="20"/>
      <c r="Q88" s="69"/>
    </row>
    <row r="89" spans="1:17" ht="13.95" customHeight="1" x14ac:dyDescent="0.3">
      <c r="A89" s="61"/>
      <c r="B89" s="40"/>
      <c r="C89" s="267"/>
      <c r="D89" s="268"/>
      <c r="E89" s="268"/>
      <c r="F89" s="268"/>
      <c r="G89" s="268"/>
      <c r="H89" s="268"/>
      <c r="I89" s="268"/>
      <c r="J89" s="268"/>
      <c r="K89" s="268"/>
      <c r="L89" s="269"/>
      <c r="M89" s="25"/>
      <c r="N89" s="11"/>
      <c r="O89" s="20"/>
      <c r="P89" s="20"/>
      <c r="Q89" s="69"/>
    </row>
    <row r="90" spans="1:17" ht="5.4" customHeight="1" x14ac:dyDescent="0.3">
      <c r="A90" s="61"/>
      <c r="B90" s="40"/>
      <c r="C90" s="267"/>
      <c r="D90" s="268"/>
      <c r="E90" s="268"/>
      <c r="F90" s="268"/>
      <c r="G90" s="268"/>
      <c r="H90" s="268"/>
      <c r="I90" s="268"/>
      <c r="J90" s="268"/>
      <c r="K90" s="268"/>
      <c r="L90" s="269"/>
      <c r="M90" s="25"/>
      <c r="N90" s="11"/>
      <c r="O90" s="20"/>
      <c r="P90" s="20"/>
      <c r="Q90" s="69"/>
    </row>
    <row r="91" spans="1:17" ht="13.95" customHeight="1" x14ac:dyDescent="0.3">
      <c r="A91" s="61"/>
      <c r="B91" s="40"/>
      <c r="C91" s="267"/>
      <c r="D91" s="268"/>
      <c r="E91" s="268"/>
      <c r="F91" s="268"/>
      <c r="G91" s="268"/>
      <c r="H91" s="268"/>
      <c r="I91" s="268"/>
      <c r="J91" s="268"/>
      <c r="K91" s="268"/>
      <c r="L91" s="269"/>
      <c r="M91" s="25"/>
      <c r="N91" s="11"/>
      <c r="O91" s="20"/>
      <c r="P91" s="20"/>
      <c r="Q91" s="69"/>
    </row>
    <row r="92" spans="1:17" ht="13.95" customHeight="1" x14ac:dyDescent="0.3">
      <c r="A92" s="61"/>
      <c r="B92" s="40"/>
      <c r="C92" s="267"/>
      <c r="D92" s="268"/>
      <c r="E92" s="268"/>
      <c r="F92" s="268"/>
      <c r="G92" s="268"/>
      <c r="H92" s="268"/>
      <c r="I92" s="268"/>
      <c r="J92" s="268"/>
      <c r="K92" s="268"/>
      <c r="L92" s="269"/>
      <c r="M92" s="25"/>
      <c r="N92" s="11"/>
      <c r="O92" s="20"/>
      <c r="P92" s="20"/>
      <c r="Q92" s="69"/>
    </row>
    <row r="93" spans="1:17" ht="13.95" customHeight="1" x14ac:dyDescent="0.3">
      <c r="A93" s="61"/>
      <c r="B93" s="40"/>
      <c r="C93" s="270"/>
      <c r="D93" s="271"/>
      <c r="E93" s="271"/>
      <c r="F93" s="271"/>
      <c r="G93" s="271"/>
      <c r="H93" s="271"/>
      <c r="I93" s="271"/>
      <c r="J93" s="271"/>
      <c r="K93" s="271"/>
      <c r="L93" s="272"/>
      <c r="M93" s="25"/>
      <c r="N93" s="11"/>
      <c r="O93" s="20"/>
      <c r="P93" s="20"/>
      <c r="Q93" s="69"/>
    </row>
    <row r="94" spans="1:17" ht="3.6" customHeight="1" x14ac:dyDescent="0.3">
      <c r="A94" s="74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6"/>
      <c r="O94" s="17"/>
      <c r="P94" s="17"/>
      <c r="Q94" s="75"/>
    </row>
    <row r="95" spans="1:17" x14ac:dyDescent="0.3">
      <c r="A95" s="61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69"/>
    </row>
    <row r="96" spans="1:17" s="25" customFormat="1" ht="14.4" x14ac:dyDescent="0.3">
      <c r="A96" s="252" t="s">
        <v>116</v>
      </c>
      <c r="B96" s="216"/>
      <c r="C96" s="216"/>
      <c r="D96" s="216"/>
      <c r="E96" s="216"/>
      <c r="F96" s="216"/>
      <c r="G96" s="224"/>
      <c r="H96" s="224"/>
      <c r="I96" s="224"/>
      <c r="J96" s="224"/>
      <c r="K96" s="224"/>
      <c r="L96" s="224"/>
      <c r="M96" s="224"/>
      <c r="N96" s="224"/>
      <c r="O96" s="224"/>
      <c r="P96" s="224"/>
      <c r="Q96" s="253"/>
    </row>
    <row r="97" spans="1:17" s="25" customFormat="1" ht="9" customHeight="1" x14ac:dyDescent="0.3">
      <c r="A97" s="61"/>
      <c r="Q97" s="69"/>
    </row>
    <row r="98" spans="1:17" s="25" customFormat="1" ht="5.4" customHeight="1" x14ac:dyDescent="0.3">
      <c r="A98" s="61"/>
      <c r="Q98" s="69"/>
    </row>
    <row r="99" spans="1:17" s="25" customFormat="1" ht="13.95" customHeight="1" x14ac:dyDescent="0.3">
      <c r="A99" s="252" t="s">
        <v>21</v>
      </c>
      <c r="B99" s="224"/>
      <c r="C99" s="224"/>
      <c r="D99" s="224"/>
      <c r="E99" s="224"/>
      <c r="F99" s="224"/>
      <c r="H99" s="7" t="s">
        <v>22</v>
      </c>
      <c r="J99" s="7"/>
      <c r="Q99" s="69"/>
    </row>
    <row r="100" spans="1:17" s="25" customFormat="1" ht="13.95" customHeight="1" x14ac:dyDescent="0.3">
      <c r="A100" s="61"/>
      <c r="Q100" s="69"/>
    </row>
    <row r="101" spans="1:17" s="25" customFormat="1" ht="77.400000000000006" customHeight="1" thickBot="1" x14ac:dyDescent="0.35">
      <c r="A101" s="260"/>
      <c r="B101" s="261"/>
      <c r="C101" s="262"/>
      <c r="D101" s="262"/>
      <c r="E101" s="262"/>
      <c r="F101" s="262"/>
      <c r="G101" s="82"/>
      <c r="H101" s="263"/>
      <c r="I101" s="261"/>
      <c r="J101" s="261"/>
      <c r="K101" s="262"/>
      <c r="L101" s="262"/>
      <c r="M101" s="262"/>
      <c r="N101" s="262"/>
      <c r="O101" s="262"/>
      <c r="P101" s="262"/>
      <c r="Q101" s="83"/>
    </row>
    <row r="102" spans="1:17" s="25" customFormat="1" ht="5.4" hidden="1" customHeight="1" x14ac:dyDescent="0.3"/>
    <row r="103" spans="1:17" s="1" customFormat="1" x14ac:dyDescent="0.3">
      <c r="G103" s="25"/>
    </row>
    <row r="104" spans="1:17" s="6" customFormat="1" x14ac:dyDescent="0.3">
      <c r="G104" s="25"/>
    </row>
  </sheetData>
  <mergeCells count="58">
    <mergeCell ref="A101:F101"/>
    <mergeCell ref="H101:P101"/>
    <mergeCell ref="C55:H55"/>
    <mergeCell ref="C56:H56"/>
    <mergeCell ref="C88:L93"/>
    <mergeCell ref="D75:F75"/>
    <mergeCell ref="D76:F76"/>
    <mergeCell ref="D77:F77"/>
    <mergeCell ref="D78:F78"/>
    <mergeCell ref="D81:F81"/>
    <mergeCell ref="G78:I78"/>
    <mergeCell ref="G81:I81"/>
    <mergeCell ref="J72:L73"/>
    <mergeCell ref="K74:L74"/>
    <mergeCell ref="D74:F74"/>
    <mergeCell ref="G74:I74"/>
    <mergeCell ref="P74:Q74"/>
    <mergeCell ref="D79:F79"/>
    <mergeCell ref="D80:F80"/>
    <mergeCell ref="G79:I79"/>
    <mergeCell ref="G80:I80"/>
    <mergeCell ref="K79:L79"/>
    <mergeCell ref="K80:L80"/>
    <mergeCell ref="G77:I77"/>
    <mergeCell ref="K75:L75"/>
    <mergeCell ref="K76:L76"/>
    <mergeCell ref="G75:I75"/>
    <mergeCell ref="G76:I76"/>
    <mergeCell ref="A96:Q96"/>
    <mergeCell ref="A99:F99"/>
    <mergeCell ref="K77:L77"/>
    <mergeCell ref="K78:L78"/>
    <mergeCell ref="K81:L81"/>
    <mergeCell ref="A6:F6"/>
    <mergeCell ref="A2:P2"/>
    <mergeCell ref="D3:F3"/>
    <mergeCell ref="G3:Q3"/>
    <mergeCell ref="G5:Q5"/>
    <mergeCell ref="D5:F5"/>
    <mergeCell ref="A3:C5"/>
    <mergeCell ref="G6:Q6"/>
    <mergeCell ref="D4:F4"/>
    <mergeCell ref="G4:Q4"/>
    <mergeCell ref="C50:L50"/>
    <mergeCell ref="C9:K9"/>
    <mergeCell ref="C24:G25"/>
    <mergeCell ref="H46:J46"/>
    <mergeCell ref="H48:J48"/>
    <mergeCell ref="H49:J49"/>
    <mergeCell ref="H47:J47"/>
    <mergeCell ref="C21:L21"/>
    <mergeCell ref="C35:L35"/>
    <mergeCell ref="H42:J42"/>
    <mergeCell ref="H43:J43"/>
    <mergeCell ref="H44:J44"/>
    <mergeCell ref="G38:G39"/>
    <mergeCell ref="H40:J40"/>
    <mergeCell ref="H41:J41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46" orientation="portrait" r:id="rId1"/>
  <headerFooter>
    <oddHeader>&amp;L&amp;"-,Fett"&amp;16&amp;UAnlage 8.3&amp;C&amp;F&amp;RStand: 30.04.2020</oddHeader>
    <oddFooter>&amp;CSeite &amp;P von &amp;N Seiten</oddFooter>
  </headerFooter>
  <rowBreaks count="1" manualBreakCount="1">
    <brk id="58" max="18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'Übersicht Kreis'!$A$4:$A$29</xm:f>
          </x14:formula1>
          <xm:sqref>C75:C81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A29"/>
  <sheetViews>
    <sheetView workbookViewId="0">
      <selection activeCell="C30" sqref="C30"/>
    </sheetView>
  </sheetViews>
  <sheetFormatPr baseColWidth="10" defaultRowHeight="14.4" x14ac:dyDescent="0.3"/>
  <cols>
    <col min="1" max="1" width="27.44140625" customWidth="1"/>
  </cols>
  <sheetData>
    <row r="3" spans="1:1" x14ac:dyDescent="0.3">
      <c r="A3" s="57" t="s">
        <v>112</v>
      </c>
    </row>
    <row r="4" spans="1:1" x14ac:dyDescent="0.3">
      <c r="A4" s="56" t="s">
        <v>32</v>
      </c>
    </row>
    <row r="5" spans="1:1" x14ac:dyDescent="0.3">
      <c r="A5" s="56" t="s">
        <v>106</v>
      </c>
    </row>
    <row r="6" spans="1:1" x14ac:dyDescent="0.3">
      <c r="A6" s="56" t="s">
        <v>108</v>
      </c>
    </row>
    <row r="7" spans="1:1" ht="15.6" customHeight="1" x14ac:dyDescent="0.3">
      <c r="A7" s="56" t="s">
        <v>107</v>
      </c>
    </row>
    <row r="8" spans="1:1" x14ac:dyDescent="0.3">
      <c r="A8" s="56" t="s">
        <v>39</v>
      </c>
    </row>
    <row r="9" spans="1:1" x14ac:dyDescent="0.3">
      <c r="A9" s="56" t="s">
        <v>111</v>
      </c>
    </row>
    <row r="10" spans="1:1" x14ac:dyDescent="0.3">
      <c r="A10" s="56" t="s">
        <v>31</v>
      </c>
    </row>
    <row r="11" spans="1:1" x14ac:dyDescent="0.3">
      <c r="A11" s="56" t="s">
        <v>44</v>
      </c>
    </row>
    <row r="12" spans="1:1" x14ac:dyDescent="0.3">
      <c r="A12" s="56" t="s">
        <v>38</v>
      </c>
    </row>
    <row r="13" spans="1:1" ht="15.6" customHeight="1" x14ac:dyDescent="0.3">
      <c r="A13" s="56" t="s">
        <v>45</v>
      </c>
    </row>
    <row r="14" spans="1:1" x14ac:dyDescent="0.3">
      <c r="A14" s="56" t="s">
        <v>46</v>
      </c>
    </row>
    <row r="15" spans="1:1" x14ac:dyDescent="0.3">
      <c r="A15" s="56" t="s">
        <v>40</v>
      </c>
    </row>
    <row r="16" spans="1:1" x14ac:dyDescent="0.3">
      <c r="A16" s="56" t="s">
        <v>41</v>
      </c>
    </row>
    <row r="17" spans="1:1" x14ac:dyDescent="0.3">
      <c r="A17" s="56" t="s">
        <v>48</v>
      </c>
    </row>
    <row r="18" spans="1:1" x14ac:dyDescent="0.3">
      <c r="A18" s="56" t="s">
        <v>33</v>
      </c>
    </row>
    <row r="19" spans="1:1" x14ac:dyDescent="0.3">
      <c r="A19" s="56" t="s">
        <v>34</v>
      </c>
    </row>
    <row r="20" spans="1:1" x14ac:dyDescent="0.3">
      <c r="A20" s="56" t="s">
        <v>35</v>
      </c>
    </row>
    <row r="21" spans="1:1" x14ac:dyDescent="0.3">
      <c r="A21" s="56" t="s">
        <v>36</v>
      </c>
    </row>
    <row r="22" spans="1:1" x14ac:dyDescent="0.3">
      <c r="A22" s="56" t="s">
        <v>47</v>
      </c>
    </row>
    <row r="23" spans="1:1" x14ac:dyDescent="0.3">
      <c r="A23" s="56" t="s">
        <v>30</v>
      </c>
    </row>
    <row r="24" spans="1:1" x14ac:dyDescent="0.3">
      <c r="A24" s="56" t="s">
        <v>110</v>
      </c>
    </row>
    <row r="25" spans="1:1" x14ac:dyDescent="0.3">
      <c r="A25" s="56" t="s">
        <v>43</v>
      </c>
    </row>
    <row r="26" spans="1:1" x14ac:dyDescent="0.3">
      <c r="A26" s="56" t="s">
        <v>109</v>
      </c>
    </row>
    <row r="27" spans="1:1" x14ac:dyDescent="0.3">
      <c r="A27" s="56" t="s">
        <v>42</v>
      </c>
    </row>
    <row r="28" spans="1:1" x14ac:dyDescent="0.3">
      <c r="A28" s="56" t="s">
        <v>49</v>
      </c>
    </row>
    <row r="29" spans="1:1" x14ac:dyDescent="0.3">
      <c r="A29" s="56" t="s">
        <v>37</v>
      </c>
    </row>
  </sheetData>
  <autoFilter ref="A3:A29" xr:uid="{00000000-0009-0000-0000-000003000000}">
    <sortState xmlns:xlrd2="http://schemas.microsoft.com/office/spreadsheetml/2017/richdata2" ref="A4:A29">
      <sortCondition ref="A3:A29"/>
    </sortState>
  </autoFilter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J436"/>
  <sheetViews>
    <sheetView workbookViewId="0">
      <selection activeCell="C33" sqref="C33"/>
    </sheetView>
  </sheetViews>
  <sheetFormatPr baseColWidth="10" defaultColWidth="11.5546875" defaultRowHeight="14.4" x14ac:dyDescent="0.3"/>
  <cols>
    <col min="1" max="1" width="33" style="122" customWidth="1"/>
    <col min="2" max="2" width="11.109375" style="122" bestFit="1" customWidth="1"/>
    <col min="3" max="4" width="27.109375" style="122" customWidth="1"/>
    <col min="5" max="5" width="42.88671875" style="122" bestFit="1" customWidth="1"/>
    <col min="6" max="7" width="11.5546875" style="122"/>
    <col min="8" max="8" width="11.44140625" style="124" customWidth="1"/>
    <col min="9" max="9" width="1.44140625" style="122" customWidth="1"/>
    <col min="10" max="10" width="13.88671875" style="124" customWidth="1"/>
    <col min="11" max="16384" width="11.5546875" style="122"/>
  </cols>
  <sheetData>
    <row r="2" spans="1:10" ht="60" customHeight="1" x14ac:dyDescent="0.3">
      <c r="A2" s="284" t="s">
        <v>146</v>
      </c>
      <c r="B2" s="284"/>
      <c r="C2" s="284"/>
      <c r="D2" s="284"/>
      <c r="E2" s="284"/>
      <c r="F2" s="284"/>
      <c r="G2" s="284"/>
      <c r="H2" s="284"/>
      <c r="J2" s="122"/>
    </row>
    <row r="3" spans="1:10" ht="15.75" customHeight="1" x14ac:dyDescent="0.3">
      <c r="A3" s="123" t="s">
        <v>147</v>
      </c>
    </row>
    <row r="4" spans="1:10" s="125" customFormat="1" ht="15.75" customHeight="1" x14ac:dyDescent="0.3">
      <c r="A4" s="285" t="s">
        <v>148</v>
      </c>
      <c r="B4" s="285" t="s">
        <v>149</v>
      </c>
      <c r="C4" s="287" t="s">
        <v>150</v>
      </c>
      <c r="D4" s="288" t="s">
        <v>151</v>
      </c>
      <c r="E4" s="285" t="s">
        <v>152</v>
      </c>
      <c r="F4" s="287" t="s">
        <v>153</v>
      </c>
      <c r="G4" s="288" t="s">
        <v>154</v>
      </c>
      <c r="H4" s="291" t="s">
        <v>155</v>
      </c>
      <c r="J4" s="280" t="s">
        <v>156</v>
      </c>
    </row>
    <row r="5" spans="1:10" s="125" customFormat="1" x14ac:dyDescent="0.3">
      <c r="A5" s="285"/>
      <c r="B5" s="286"/>
      <c r="C5" s="286"/>
      <c r="D5" s="289"/>
      <c r="E5" s="285"/>
      <c r="F5" s="285"/>
      <c r="G5" s="289"/>
      <c r="H5" s="292"/>
      <c r="J5" s="281"/>
    </row>
    <row r="6" spans="1:10" s="125" customFormat="1" ht="15" customHeight="1" x14ac:dyDescent="0.3">
      <c r="A6" s="285"/>
      <c r="B6" s="286"/>
      <c r="C6" s="286"/>
      <c r="D6" s="289"/>
      <c r="E6" s="285"/>
      <c r="F6" s="285"/>
      <c r="G6" s="289"/>
      <c r="H6" s="292"/>
      <c r="J6" s="126" t="s">
        <v>157</v>
      </c>
    </row>
    <row r="7" spans="1:10" s="125" customFormat="1" x14ac:dyDescent="0.3">
      <c r="A7" s="285"/>
      <c r="B7" s="286"/>
      <c r="C7" s="286"/>
      <c r="D7" s="289"/>
      <c r="E7" s="285"/>
      <c r="F7" s="285"/>
      <c r="G7" s="289"/>
      <c r="H7" s="292"/>
      <c r="J7" s="127">
        <v>1.25</v>
      </c>
    </row>
    <row r="8" spans="1:10" s="125" customFormat="1" x14ac:dyDescent="0.3">
      <c r="A8" s="285"/>
      <c r="B8" s="286"/>
      <c r="C8" s="286"/>
      <c r="D8" s="290"/>
      <c r="E8" s="285"/>
      <c r="F8" s="285"/>
      <c r="G8" s="290"/>
      <c r="H8" s="293"/>
      <c r="J8" s="128"/>
    </row>
    <row r="9" spans="1:10" x14ac:dyDescent="0.3">
      <c r="A9" s="129" t="s">
        <v>30</v>
      </c>
      <c r="B9" s="129" t="s">
        <v>158</v>
      </c>
      <c r="C9" s="129"/>
      <c r="D9" s="129"/>
      <c r="E9" s="129" t="s">
        <v>159</v>
      </c>
      <c r="F9" s="130">
        <v>544</v>
      </c>
      <c r="G9" s="131">
        <v>553</v>
      </c>
      <c r="H9" s="132">
        <v>594</v>
      </c>
      <c r="J9" s="133">
        <f>+ROUND(H9*1.25,2)</f>
        <v>742.5</v>
      </c>
    </row>
    <row r="10" spans="1:10" x14ac:dyDescent="0.3">
      <c r="A10" s="129" t="s">
        <v>110</v>
      </c>
      <c r="B10" s="129" t="s">
        <v>160</v>
      </c>
      <c r="C10" s="129"/>
      <c r="D10" s="129"/>
      <c r="E10" s="129" t="s">
        <v>161</v>
      </c>
      <c r="F10" s="130">
        <v>531</v>
      </c>
      <c r="G10" s="131">
        <v>545</v>
      </c>
      <c r="H10" s="132">
        <v>563.14</v>
      </c>
      <c r="J10" s="133">
        <f>+ROUND(H10*1.25,2)</f>
        <v>703.93</v>
      </c>
    </row>
    <row r="11" spans="1:10" x14ac:dyDescent="0.3">
      <c r="A11" s="129" t="s">
        <v>109</v>
      </c>
      <c r="B11" s="129" t="s">
        <v>162</v>
      </c>
      <c r="C11" s="129"/>
      <c r="D11" s="129"/>
      <c r="E11" s="129" t="s">
        <v>163</v>
      </c>
      <c r="F11" s="130">
        <v>485.13</v>
      </c>
      <c r="G11" s="131">
        <v>493.59</v>
      </c>
      <c r="H11" s="132">
        <v>547.46</v>
      </c>
      <c r="J11" s="133">
        <f t="shared" ref="J11:J74" si="0">+ROUND(H11*1.25,2)</f>
        <v>684.33</v>
      </c>
    </row>
    <row r="12" spans="1:10" x14ac:dyDescent="0.3">
      <c r="A12" s="129" t="s">
        <v>111</v>
      </c>
      <c r="B12" s="129" t="s">
        <v>164</v>
      </c>
      <c r="C12" s="129"/>
      <c r="D12" s="129"/>
      <c r="E12" s="129" t="s">
        <v>165</v>
      </c>
      <c r="F12" s="130">
        <v>544.04999999999995</v>
      </c>
      <c r="G12" s="131">
        <v>556.39</v>
      </c>
      <c r="H12" s="134">
        <v>611.11</v>
      </c>
      <c r="J12" s="133">
        <f t="shared" si="0"/>
        <v>763.89</v>
      </c>
    </row>
    <row r="13" spans="1:10" x14ac:dyDescent="0.3">
      <c r="A13" s="129" t="s">
        <v>43</v>
      </c>
      <c r="B13" s="129" t="s">
        <v>166</v>
      </c>
      <c r="C13" s="129"/>
      <c r="D13" s="129"/>
      <c r="E13" s="129" t="s">
        <v>167</v>
      </c>
      <c r="F13" s="130">
        <v>436.41</v>
      </c>
      <c r="G13" s="131">
        <v>450.2</v>
      </c>
      <c r="H13" s="132">
        <v>488.1</v>
      </c>
      <c r="J13" s="133">
        <f t="shared" si="0"/>
        <v>610.13</v>
      </c>
    </row>
    <row r="14" spans="1:10" x14ac:dyDescent="0.3">
      <c r="A14" s="129" t="s">
        <v>106</v>
      </c>
      <c r="B14" s="129" t="s">
        <v>168</v>
      </c>
      <c r="C14" s="129" t="s">
        <v>169</v>
      </c>
      <c r="D14" s="129"/>
      <c r="E14" s="129" t="s">
        <v>170</v>
      </c>
      <c r="F14" s="130">
        <v>388.12</v>
      </c>
      <c r="G14" s="135">
        <v>412.03</v>
      </c>
      <c r="H14" s="136">
        <v>438.39</v>
      </c>
      <c r="J14" s="133">
        <f t="shared" si="0"/>
        <v>547.99</v>
      </c>
    </row>
    <row r="15" spans="1:10" x14ac:dyDescent="0.3">
      <c r="A15" s="129" t="s">
        <v>106</v>
      </c>
      <c r="B15" s="129" t="s">
        <v>168</v>
      </c>
      <c r="C15" s="129" t="s">
        <v>171</v>
      </c>
      <c r="D15" s="129"/>
      <c r="E15" s="129" t="s">
        <v>172</v>
      </c>
      <c r="F15" s="130">
        <v>450.6</v>
      </c>
      <c r="G15" s="135">
        <v>473.07</v>
      </c>
      <c r="H15" s="136">
        <v>499.92</v>
      </c>
      <c r="J15" s="133">
        <f t="shared" si="0"/>
        <v>624.9</v>
      </c>
    </row>
    <row r="16" spans="1:10" x14ac:dyDescent="0.3">
      <c r="A16" s="129" t="s">
        <v>106</v>
      </c>
      <c r="B16" s="129" t="s">
        <v>168</v>
      </c>
      <c r="C16" s="129" t="s">
        <v>173</v>
      </c>
      <c r="D16" s="129"/>
      <c r="E16" s="129" t="s">
        <v>174</v>
      </c>
      <c r="F16" s="130">
        <v>432.38</v>
      </c>
      <c r="G16" s="135">
        <v>460.31</v>
      </c>
      <c r="H16" s="136">
        <v>490.21</v>
      </c>
      <c r="J16" s="133">
        <f t="shared" si="0"/>
        <v>612.76</v>
      </c>
    </row>
    <row r="17" spans="1:10" x14ac:dyDescent="0.3">
      <c r="A17" s="129" t="s">
        <v>106</v>
      </c>
      <c r="B17" s="129" t="s">
        <v>168</v>
      </c>
      <c r="C17" s="129" t="s">
        <v>175</v>
      </c>
      <c r="D17" s="129"/>
      <c r="E17" s="129" t="s">
        <v>176</v>
      </c>
      <c r="F17" s="130">
        <v>414.12</v>
      </c>
      <c r="G17" s="135">
        <v>439.15</v>
      </c>
      <c r="H17" s="136">
        <v>452.83</v>
      </c>
      <c r="J17" s="133">
        <f t="shared" si="0"/>
        <v>566.04</v>
      </c>
    </row>
    <row r="18" spans="1:10" x14ac:dyDescent="0.3">
      <c r="A18" s="129" t="s">
        <v>106</v>
      </c>
      <c r="B18" s="129" t="s">
        <v>168</v>
      </c>
      <c r="C18" s="129" t="s">
        <v>173</v>
      </c>
      <c r="D18" s="129"/>
      <c r="E18" s="129" t="s">
        <v>177</v>
      </c>
      <c r="F18" s="130">
        <v>432.38</v>
      </c>
      <c r="G18" s="135">
        <v>460.31</v>
      </c>
      <c r="H18" s="136">
        <v>490.21</v>
      </c>
      <c r="J18" s="133">
        <f t="shared" si="0"/>
        <v>612.76</v>
      </c>
    </row>
    <row r="19" spans="1:10" x14ac:dyDescent="0.3">
      <c r="A19" s="129" t="s">
        <v>106</v>
      </c>
      <c r="B19" s="129" t="s">
        <v>168</v>
      </c>
      <c r="C19" s="129" t="s">
        <v>171</v>
      </c>
      <c r="D19" s="129"/>
      <c r="E19" s="129" t="s">
        <v>178</v>
      </c>
      <c r="F19" s="130">
        <v>450.6</v>
      </c>
      <c r="G19" s="135">
        <v>473.07</v>
      </c>
      <c r="H19" s="136">
        <v>499.92</v>
      </c>
      <c r="J19" s="133">
        <f t="shared" si="0"/>
        <v>624.9</v>
      </c>
    </row>
    <row r="20" spans="1:10" x14ac:dyDescent="0.3">
      <c r="A20" s="129" t="s">
        <v>106</v>
      </c>
      <c r="B20" s="129" t="s">
        <v>168</v>
      </c>
      <c r="C20" s="129" t="s">
        <v>175</v>
      </c>
      <c r="D20" s="129"/>
      <c r="E20" s="129" t="s">
        <v>179</v>
      </c>
      <c r="F20" s="130">
        <v>414.12</v>
      </c>
      <c r="G20" s="135">
        <v>439.15</v>
      </c>
      <c r="H20" s="136">
        <v>452.83</v>
      </c>
      <c r="J20" s="133">
        <f t="shared" si="0"/>
        <v>566.04</v>
      </c>
    </row>
    <row r="21" spans="1:10" x14ac:dyDescent="0.3">
      <c r="A21" s="129" t="s">
        <v>106</v>
      </c>
      <c r="B21" s="129" t="s">
        <v>168</v>
      </c>
      <c r="C21" s="129" t="s">
        <v>169</v>
      </c>
      <c r="D21" s="129"/>
      <c r="E21" s="129" t="s">
        <v>180</v>
      </c>
      <c r="F21" s="130">
        <v>388.12</v>
      </c>
      <c r="G21" s="135">
        <v>412.03</v>
      </c>
      <c r="H21" s="136">
        <v>438.39</v>
      </c>
      <c r="J21" s="133">
        <f t="shared" si="0"/>
        <v>547.99</v>
      </c>
    </row>
    <row r="22" spans="1:10" x14ac:dyDescent="0.3">
      <c r="A22" s="129" t="s">
        <v>106</v>
      </c>
      <c r="B22" s="129" t="s">
        <v>168</v>
      </c>
      <c r="C22" s="129" t="s">
        <v>169</v>
      </c>
      <c r="D22" s="129"/>
      <c r="E22" s="129" t="s">
        <v>181</v>
      </c>
      <c r="F22" s="130">
        <v>388.12</v>
      </c>
      <c r="G22" s="135">
        <v>412.03</v>
      </c>
      <c r="H22" s="136">
        <v>438.39</v>
      </c>
      <c r="J22" s="133">
        <f t="shared" si="0"/>
        <v>547.99</v>
      </c>
    </row>
    <row r="23" spans="1:10" x14ac:dyDescent="0.3">
      <c r="A23" s="129" t="s">
        <v>106</v>
      </c>
      <c r="B23" s="129" t="s">
        <v>168</v>
      </c>
      <c r="C23" s="129" t="s">
        <v>173</v>
      </c>
      <c r="D23" s="129"/>
      <c r="E23" s="129" t="s">
        <v>182</v>
      </c>
      <c r="F23" s="130">
        <v>432.38</v>
      </c>
      <c r="G23" s="135">
        <v>460.31</v>
      </c>
      <c r="H23" s="136">
        <v>490.21</v>
      </c>
      <c r="J23" s="133">
        <f t="shared" si="0"/>
        <v>612.76</v>
      </c>
    </row>
    <row r="24" spans="1:10" x14ac:dyDescent="0.3">
      <c r="A24" s="129" t="s">
        <v>106</v>
      </c>
      <c r="B24" s="129" t="s">
        <v>168</v>
      </c>
      <c r="C24" s="129" t="s">
        <v>171</v>
      </c>
      <c r="D24" s="129"/>
      <c r="E24" s="129" t="s">
        <v>183</v>
      </c>
      <c r="F24" s="130">
        <v>450.6</v>
      </c>
      <c r="G24" s="135">
        <v>473.07</v>
      </c>
      <c r="H24" s="136">
        <v>499.92</v>
      </c>
      <c r="J24" s="133">
        <f t="shared" si="0"/>
        <v>624.9</v>
      </c>
    </row>
    <row r="25" spans="1:10" x14ac:dyDescent="0.3">
      <c r="A25" s="129" t="s">
        <v>106</v>
      </c>
      <c r="B25" s="129" t="s">
        <v>168</v>
      </c>
      <c r="C25" s="129" t="s">
        <v>184</v>
      </c>
      <c r="D25" s="129"/>
      <c r="E25" s="129" t="s">
        <v>185</v>
      </c>
      <c r="F25" s="130">
        <v>454.43</v>
      </c>
      <c r="G25" s="135">
        <v>481.09</v>
      </c>
      <c r="H25" s="136">
        <v>493.42</v>
      </c>
      <c r="J25" s="133">
        <f t="shared" si="0"/>
        <v>616.78</v>
      </c>
    </row>
    <row r="26" spans="1:10" x14ac:dyDescent="0.3">
      <c r="A26" s="129" t="s">
        <v>106</v>
      </c>
      <c r="B26" s="129" t="s">
        <v>168</v>
      </c>
      <c r="C26" s="129" t="s">
        <v>173</v>
      </c>
      <c r="D26" s="129"/>
      <c r="E26" s="129" t="s">
        <v>186</v>
      </c>
      <c r="F26" s="130">
        <v>432.38</v>
      </c>
      <c r="G26" s="135">
        <v>460.31</v>
      </c>
      <c r="H26" s="136">
        <v>490.21</v>
      </c>
      <c r="J26" s="133">
        <f t="shared" si="0"/>
        <v>612.76</v>
      </c>
    </row>
    <row r="27" spans="1:10" x14ac:dyDescent="0.3">
      <c r="A27" s="129" t="s">
        <v>106</v>
      </c>
      <c r="B27" s="129" t="s">
        <v>168</v>
      </c>
      <c r="C27" s="129" t="s">
        <v>171</v>
      </c>
      <c r="D27" s="129"/>
      <c r="E27" s="129" t="s">
        <v>187</v>
      </c>
      <c r="F27" s="130">
        <v>450.6</v>
      </c>
      <c r="G27" s="135">
        <v>473.07</v>
      </c>
      <c r="H27" s="136">
        <v>499.92</v>
      </c>
      <c r="J27" s="133">
        <f t="shared" si="0"/>
        <v>624.9</v>
      </c>
    </row>
    <row r="28" spans="1:10" x14ac:dyDescent="0.3">
      <c r="A28" s="129" t="s">
        <v>106</v>
      </c>
      <c r="B28" s="129" t="s">
        <v>168</v>
      </c>
      <c r="C28" s="129" t="s">
        <v>175</v>
      </c>
      <c r="D28" s="129"/>
      <c r="E28" s="129" t="s">
        <v>188</v>
      </c>
      <c r="F28" s="130">
        <v>414.12</v>
      </c>
      <c r="G28" s="135">
        <v>439.15</v>
      </c>
      <c r="H28" s="136">
        <v>452.83</v>
      </c>
      <c r="J28" s="133">
        <f t="shared" si="0"/>
        <v>566.04</v>
      </c>
    </row>
    <row r="29" spans="1:10" x14ac:dyDescent="0.3">
      <c r="A29" s="129" t="s">
        <v>106</v>
      </c>
      <c r="B29" s="129" t="s">
        <v>168</v>
      </c>
      <c r="C29" s="129" t="s">
        <v>171</v>
      </c>
      <c r="D29" s="129"/>
      <c r="E29" s="129" t="s">
        <v>189</v>
      </c>
      <c r="F29" s="130">
        <v>450.6</v>
      </c>
      <c r="G29" s="135">
        <v>473.07</v>
      </c>
      <c r="H29" s="136">
        <v>499.92</v>
      </c>
      <c r="J29" s="133">
        <f t="shared" si="0"/>
        <v>624.9</v>
      </c>
    </row>
    <row r="30" spans="1:10" x14ac:dyDescent="0.3">
      <c r="A30" s="129" t="s">
        <v>106</v>
      </c>
      <c r="B30" s="129" t="s">
        <v>168</v>
      </c>
      <c r="C30" s="129" t="s">
        <v>175</v>
      </c>
      <c r="D30" s="129"/>
      <c r="E30" s="129" t="s">
        <v>190</v>
      </c>
      <c r="F30" s="130">
        <v>414.12</v>
      </c>
      <c r="G30" s="135">
        <v>439.15</v>
      </c>
      <c r="H30" s="136">
        <v>452.83</v>
      </c>
      <c r="J30" s="133">
        <f t="shared" si="0"/>
        <v>566.04</v>
      </c>
    </row>
    <row r="31" spans="1:10" x14ac:dyDescent="0.3">
      <c r="A31" s="129" t="s">
        <v>106</v>
      </c>
      <c r="B31" s="129" t="s">
        <v>168</v>
      </c>
      <c r="C31" s="129" t="s">
        <v>184</v>
      </c>
      <c r="D31" s="129"/>
      <c r="E31" s="129" t="s">
        <v>191</v>
      </c>
      <c r="F31" s="130">
        <v>454.43</v>
      </c>
      <c r="G31" s="135">
        <v>481.09</v>
      </c>
      <c r="H31" s="136">
        <v>493.42</v>
      </c>
      <c r="J31" s="133">
        <f t="shared" si="0"/>
        <v>616.78</v>
      </c>
    </row>
    <row r="32" spans="1:10" x14ac:dyDescent="0.3">
      <c r="A32" s="129" t="s">
        <v>106</v>
      </c>
      <c r="B32" s="129" t="s">
        <v>168</v>
      </c>
      <c r="C32" s="129" t="s">
        <v>175</v>
      </c>
      <c r="D32" s="129"/>
      <c r="E32" s="129" t="s">
        <v>192</v>
      </c>
      <c r="F32" s="130">
        <v>414.12</v>
      </c>
      <c r="G32" s="135">
        <v>439.15</v>
      </c>
      <c r="H32" s="136">
        <v>452.83</v>
      </c>
      <c r="J32" s="133">
        <f t="shared" si="0"/>
        <v>566.04</v>
      </c>
    </row>
    <row r="33" spans="1:10" x14ac:dyDescent="0.3">
      <c r="A33" s="129" t="s">
        <v>106</v>
      </c>
      <c r="B33" s="129" t="s">
        <v>168</v>
      </c>
      <c r="C33" s="129" t="s">
        <v>193</v>
      </c>
      <c r="D33" s="129"/>
      <c r="E33" s="129" t="s">
        <v>194</v>
      </c>
      <c r="F33" s="130">
        <v>426.33</v>
      </c>
      <c r="G33" s="135">
        <v>440.88</v>
      </c>
      <c r="H33" s="136">
        <v>480.19</v>
      </c>
      <c r="J33" s="133">
        <f t="shared" si="0"/>
        <v>600.24</v>
      </c>
    </row>
    <row r="34" spans="1:10" x14ac:dyDescent="0.3">
      <c r="A34" s="129" t="s">
        <v>106</v>
      </c>
      <c r="B34" s="129" t="s">
        <v>168</v>
      </c>
      <c r="C34" s="129" t="s">
        <v>169</v>
      </c>
      <c r="D34" s="129"/>
      <c r="E34" s="129" t="s">
        <v>195</v>
      </c>
      <c r="F34" s="130">
        <v>388.12</v>
      </c>
      <c r="G34" s="135">
        <v>412.03</v>
      </c>
      <c r="H34" s="136">
        <v>438.39</v>
      </c>
      <c r="J34" s="133">
        <f t="shared" si="0"/>
        <v>547.99</v>
      </c>
    </row>
    <row r="35" spans="1:10" x14ac:dyDescent="0.3">
      <c r="A35" s="129" t="s">
        <v>106</v>
      </c>
      <c r="B35" s="129" t="s">
        <v>168</v>
      </c>
      <c r="C35" s="129" t="s">
        <v>171</v>
      </c>
      <c r="D35" s="129"/>
      <c r="E35" s="129" t="s">
        <v>196</v>
      </c>
      <c r="F35" s="130">
        <v>450.6</v>
      </c>
      <c r="G35" s="135">
        <v>473.07</v>
      </c>
      <c r="H35" s="136">
        <v>499.92</v>
      </c>
      <c r="J35" s="133">
        <f t="shared" si="0"/>
        <v>624.9</v>
      </c>
    </row>
    <row r="36" spans="1:10" x14ac:dyDescent="0.3">
      <c r="A36" s="129" t="s">
        <v>31</v>
      </c>
      <c r="B36" s="129" t="s">
        <v>158</v>
      </c>
      <c r="C36" s="129"/>
      <c r="D36" s="129"/>
      <c r="E36" s="129" t="s">
        <v>197</v>
      </c>
      <c r="F36" s="130">
        <v>478.5</v>
      </c>
      <c r="G36" s="137">
        <v>492.28</v>
      </c>
      <c r="H36" s="138">
        <v>580.48</v>
      </c>
      <c r="J36" s="133">
        <f t="shared" si="0"/>
        <v>725.6</v>
      </c>
    </row>
    <row r="37" spans="1:10" x14ac:dyDescent="0.3">
      <c r="A37" s="129" t="s">
        <v>31</v>
      </c>
      <c r="B37" s="129" t="s">
        <v>158</v>
      </c>
      <c r="C37" s="129"/>
      <c r="D37" s="129"/>
      <c r="E37" s="129" t="s">
        <v>198</v>
      </c>
      <c r="F37" s="130">
        <v>478.5</v>
      </c>
      <c r="G37" s="137">
        <v>492.28</v>
      </c>
      <c r="H37" s="138">
        <v>580.48</v>
      </c>
      <c r="J37" s="133">
        <f t="shared" si="0"/>
        <v>725.6</v>
      </c>
    </row>
    <row r="38" spans="1:10" x14ac:dyDescent="0.3">
      <c r="A38" s="129" t="s">
        <v>31</v>
      </c>
      <c r="B38" s="129" t="s">
        <v>158</v>
      </c>
      <c r="C38" s="129"/>
      <c r="D38" s="129"/>
      <c r="E38" s="129" t="s">
        <v>199</v>
      </c>
      <c r="F38" s="130">
        <v>478.5</v>
      </c>
      <c r="G38" s="137">
        <v>492.28</v>
      </c>
      <c r="H38" s="138">
        <v>580.48</v>
      </c>
      <c r="J38" s="133">
        <f t="shared" si="0"/>
        <v>725.6</v>
      </c>
    </row>
    <row r="39" spans="1:10" x14ac:dyDescent="0.3">
      <c r="A39" s="129" t="s">
        <v>31</v>
      </c>
      <c r="B39" s="129" t="s">
        <v>158</v>
      </c>
      <c r="C39" s="129"/>
      <c r="D39" s="129"/>
      <c r="E39" s="129" t="s">
        <v>200</v>
      </c>
      <c r="F39" s="130">
        <v>478.5</v>
      </c>
      <c r="G39" s="137">
        <v>492.28</v>
      </c>
      <c r="H39" s="138">
        <v>580.48</v>
      </c>
      <c r="J39" s="133">
        <f t="shared" si="0"/>
        <v>725.6</v>
      </c>
    </row>
    <row r="40" spans="1:10" x14ac:dyDescent="0.3">
      <c r="A40" s="129" t="s">
        <v>31</v>
      </c>
      <c r="B40" s="129" t="s">
        <v>158</v>
      </c>
      <c r="C40" s="129"/>
      <c r="D40" s="129"/>
      <c r="E40" s="129" t="s">
        <v>201</v>
      </c>
      <c r="F40" s="130">
        <v>478.5</v>
      </c>
      <c r="G40" s="137">
        <v>492.28</v>
      </c>
      <c r="H40" s="138">
        <v>580.48</v>
      </c>
      <c r="J40" s="133">
        <f t="shared" si="0"/>
        <v>725.6</v>
      </c>
    </row>
    <row r="41" spans="1:10" x14ac:dyDescent="0.3">
      <c r="A41" s="129" t="s">
        <v>31</v>
      </c>
      <c r="B41" s="129" t="s">
        <v>158</v>
      </c>
      <c r="C41" s="129"/>
      <c r="D41" s="129"/>
      <c r="E41" s="129" t="s">
        <v>202</v>
      </c>
      <c r="F41" s="130">
        <v>478.5</v>
      </c>
      <c r="G41" s="137">
        <v>492.28</v>
      </c>
      <c r="H41" s="138">
        <v>580.48</v>
      </c>
      <c r="J41" s="133">
        <f t="shared" si="0"/>
        <v>725.6</v>
      </c>
    </row>
    <row r="42" spans="1:10" x14ac:dyDescent="0.3">
      <c r="A42" s="129" t="s">
        <v>31</v>
      </c>
      <c r="B42" s="129" t="s">
        <v>158</v>
      </c>
      <c r="C42" s="129"/>
      <c r="D42" s="129"/>
      <c r="E42" s="129" t="s">
        <v>203</v>
      </c>
      <c r="F42" s="130">
        <v>478.5</v>
      </c>
      <c r="G42" s="137">
        <v>492.28</v>
      </c>
      <c r="H42" s="138">
        <v>580.48</v>
      </c>
      <c r="J42" s="133">
        <f t="shared" si="0"/>
        <v>725.6</v>
      </c>
    </row>
    <row r="43" spans="1:10" x14ac:dyDescent="0.3">
      <c r="A43" s="129" t="s">
        <v>31</v>
      </c>
      <c r="B43" s="129" t="s">
        <v>158</v>
      </c>
      <c r="C43" s="129"/>
      <c r="D43" s="129"/>
      <c r="E43" s="129" t="s">
        <v>204</v>
      </c>
      <c r="F43" s="130">
        <v>478.5</v>
      </c>
      <c r="G43" s="137">
        <v>492.28</v>
      </c>
      <c r="H43" s="138">
        <v>580.48</v>
      </c>
      <c r="J43" s="133">
        <f t="shared" si="0"/>
        <v>725.6</v>
      </c>
    </row>
    <row r="44" spans="1:10" x14ac:dyDescent="0.3">
      <c r="A44" s="129" t="s">
        <v>31</v>
      </c>
      <c r="B44" s="129" t="s">
        <v>158</v>
      </c>
      <c r="C44" s="129"/>
      <c r="D44" s="129"/>
      <c r="E44" s="129" t="s">
        <v>205</v>
      </c>
      <c r="F44" s="130">
        <v>478.5</v>
      </c>
      <c r="G44" s="137">
        <v>492.28</v>
      </c>
      <c r="H44" s="138">
        <v>580.48</v>
      </c>
      <c r="J44" s="133">
        <f t="shared" si="0"/>
        <v>725.6</v>
      </c>
    </row>
    <row r="45" spans="1:10" x14ac:dyDescent="0.3">
      <c r="A45" s="129" t="s">
        <v>31</v>
      </c>
      <c r="B45" s="129" t="s">
        <v>158</v>
      </c>
      <c r="C45" s="129"/>
      <c r="D45" s="129"/>
      <c r="E45" s="129" t="s">
        <v>206</v>
      </c>
      <c r="F45" s="130">
        <v>478.5</v>
      </c>
      <c r="G45" s="137">
        <v>492.28</v>
      </c>
      <c r="H45" s="138">
        <v>580.48</v>
      </c>
      <c r="J45" s="133">
        <f t="shared" si="0"/>
        <v>725.6</v>
      </c>
    </row>
    <row r="46" spans="1:10" x14ac:dyDescent="0.3">
      <c r="A46" s="129" t="s">
        <v>31</v>
      </c>
      <c r="B46" s="129" t="s">
        <v>158</v>
      </c>
      <c r="C46" s="129"/>
      <c r="D46" s="129"/>
      <c r="E46" s="129" t="s">
        <v>207</v>
      </c>
      <c r="F46" s="130">
        <v>478.5</v>
      </c>
      <c r="G46" s="137">
        <v>492.28</v>
      </c>
      <c r="H46" s="138">
        <v>580.48</v>
      </c>
      <c r="J46" s="133">
        <f t="shared" si="0"/>
        <v>725.6</v>
      </c>
    </row>
    <row r="47" spans="1:10" x14ac:dyDescent="0.3">
      <c r="A47" s="129" t="s">
        <v>31</v>
      </c>
      <c r="B47" s="129" t="s">
        <v>158</v>
      </c>
      <c r="C47" s="129"/>
      <c r="D47" s="129"/>
      <c r="E47" s="129" t="s">
        <v>208</v>
      </c>
      <c r="F47" s="130">
        <v>478.5</v>
      </c>
      <c r="G47" s="137">
        <v>492.28</v>
      </c>
      <c r="H47" s="138">
        <v>580.48</v>
      </c>
      <c r="J47" s="133">
        <f t="shared" si="0"/>
        <v>725.6</v>
      </c>
    </row>
    <row r="48" spans="1:10" x14ac:dyDescent="0.3">
      <c r="A48" s="129" t="s">
        <v>31</v>
      </c>
      <c r="B48" s="129" t="s">
        <v>158</v>
      </c>
      <c r="C48" s="129"/>
      <c r="D48" s="129"/>
      <c r="E48" s="129" t="s">
        <v>209</v>
      </c>
      <c r="F48" s="130">
        <v>478.5</v>
      </c>
      <c r="G48" s="137">
        <v>492.28</v>
      </c>
      <c r="H48" s="138">
        <v>580.48</v>
      </c>
      <c r="J48" s="133">
        <f t="shared" si="0"/>
        <v>725.6</v>
      </c>
    </row>
    <row r="49" spans="1:10" x14ac:dyDescent="0.3">
      <c r="A49" s="129" t="s">
        <v>31</v>
      </c>
      <c r="B49" s="129" t="s">
        <v>158</v>
      </c>
      <c r="C49" s="129"/>
      <c r="D49" s="129"/>
      <c r="E49" s="129" t="s">
        <v>210</v>
      </c>
      <c r="F49" s="130">
        <v>478.5</v>
      </c>
      <c r="G49" s="137">
        <v>492.28</v>
      </c>
      <c r="H49" s="138">
        <v>580.48</v>
      </c>
      <c r="J49" s="133">
        <f t="shared" si="0"/>
        <v>725.6</v>
      </c>
    </row>
    <row r="50" spans="1:10" x14ac:dyDescent="0.3">
      <c r="A50" s="129" t="s">
        <v>31</v>
      </c>
      <c r="B50" s="129" t="s">
        <v>158</v>
      </c>
      <c r="C50" s="129"/>
      <c r="D50" s="129"/>
      <c r="E50" s="129" t="s">
        <v>211</v>
      </c>
      <c r="F50" s="130">
        <v>478.5</v>
      </c>
      <c r="G50" s="137">
        <v>492.28</v>
      </c>
      <c r="H50" s="138">
        <v>580.48</v>
      </c>
      <c r="J50" s="133">
        <f t="shared" si="0"/>
        <v>725.6</v>
      </c>
    </row>
    <row r="51" spans="1:10" x14ac:dyDescent="0.3">
      <c r="A51" s="129" t="s">
        <v>31</v>
      </c>
      <c r="B51" s="129" t="s">
        <v>158</v>
      </c>
      <c r="C51" s="129"/>
      <c r="D51" s="129"/>
      <c r="E51" s="129" t="s">
        <v>212</v>
      </c>
      <c r="F51" s="130">
        <v>478.5</v>
      </c>
      <c r="G51" s="137">
        <v>492.28</v>
      </c>
      <c r="H51" s="138">
        <v>580.48</v>
      </c>
      <c r="J51" s="133">
        <f t="shared" si="0"/>
        <v>725.6</v>
      </c>
    </row>
    <row r="52" spans="1:10" x14ac:dyDescent="0.3">
      <c r="A52" s="129" t="s">
        <v>31</v>
      </c>
      <c r="B52" s="129" t="s">
        <v>158</v>
      </c>
      <c r="C52" s="129"/>
      <c r="D52" s="129"/>
      <c r="E52" s="129" t="s">
        <v>213</v>
      </c>
      <c r="F52" s="130">
        <v>478.5</v>
      </c>
      <c r="G52" s="137">
        <v>492.28</v>
      </c>
      <c r="H52" s="138">
        <v>580.48</v>
      </c>
      <c r="J52" s="133">
        <f t="shared" si="0"/>
        <v>725.6</v>
      </c>
    </row>
    <row r="53" spans="1:10" x14ac:dyDescent="0.3">
      <c r="A53" s="129" t="s">
        <v>31</v>
      </c>
      <c r="B53" s="129" t="s">
        <v>158</v>
      </c>
      <c r="C53" s="129"/>
      <c r="D53" s="129"/>
      <c r="E53" s="129" t="s">
        <v>214</v>
      </c>
      <c r="F53" s="130">
        <v>478.5</v>
      </c>
      <c r="G53" s="137">
        <v>492.28</v>
      </c>
      <c r="H53" s="138">
        <v>580.48</v>
      </c>
      <c r="J53" s="133">
        <f t="shared" si="0"/>
        <v>725.6</v>
      </c>
    </row>
    <row r="54" spans="1:10" x14ac:dyDescent="0.3">
      <c r="A54" s="129" t="s">
        <v>31</v>
      </c>
      <c r="B54" s="129" t="s">
        <v>158</v>
      </c>
      <c r="C54" s="129"/>
      <c r="D54" s="129"/>
      <c r="E54" s="129" t="s">
        <v>215</v>
      </c>
      <c r="F54" s="130">
        <v>478.5</v>
      </c>
      <c r="G54" s="137">
        <v>492.28</v>
      </c>
      <c r="H54" s="138">
        <v>580.48</v>
      </c>
      <c r="J54" s="133">
        <f t="shared" si="0"/>
        <v>725.6</v>
      </c>
    </row>
    <row r="55" spans="1:10" x14ac:dyDescent="0.3">
      <c r="A55" s="129" t="s">
        <v>31</v>
      </c>
      <c r="B55" s="129" t="s">
        <v>158</v>
      </c>
      <c r="C55" s="129"/>
      <c r="D55" s="129"/>
      <c r="E55" s="129" t="s">
        <v>216</v>
      </c>
      <c r="F55" s="130">
        <v>478.5</v>
      </c>
      <c r="G55" s="137">
        <v>492.28</v>
      </c>
      <c r="H55" s="138">
        <v>580.48</v>
      </c>
      <c r="J55" s="133">
        <f t="shared" si="0"/>
        <v>725.6</v>
      </c>
    </row>
    <row r="56" spans="1:10" x14ac:dyDescent="0.3">
      <c r="A56" s="129" t="s">
        <v>31</v>
      </c>
      <c r="B56" s="129" t="s">
        <v>158</v>
      </c>
      <c r="C56" s="129"/>
      <c r="D56" s="129"/>
      <c r="E56" s="129" t="s">
        <v>217</v>
      </c>
      <c r="F56" s="130">
        <v>478.5</v>
      </c>
      <c r="G56" s="137">
        <v>492.28</v>
      </c>
      <c r="H56" s="138">
        <v>580.48</v>
      </c>
      <c r="J56" s="133">
        <f t="shared" si="0"/>
        <v>725.6</v>
      </c>
    </row>
    <row r="57" spans="1:10" x14ac:dyDescent="0.3">
      <c r="A57" s="129" t="s">
        <v>31</v>
      </c>
      <c r="B57" s="129" t="s">
        <v>158</v>
      </c>
      <c r="C57" s="129"/>
      <c r="D57" s="129"/>
      <c r="E57" s="129" t="s">
        <v>218</v>
      </c>
      <c r="F57" s="130">
        <v>478.5</v>
      </c>
      <c r="G57" s="137">
        <v>492.28</v>
      </c>
      <c r="H57" s="138">
        <v>580.48</v>
      </c>
      <c r="J57" s="133">
        <f t="shared" si="0"/>
        <v>725.6</v>
      </c>
    </row>
    <row r="58" spans="1:10" x14ac:dyDescent="0.3">
      <c r="A58" s="129" t="s">
        <v>31</v>
      </c>
      <c r="B58" s="129" t="s">
        <v>158</v>
      </c>
      <c r="C58" s="129"/>
      <c r="D58" s="129"/>
      <c r="E58" s="129" t="s">
        <v>219</v>
      </c>
      <c r="F58" s="130">
        <v>478.5</v>
      </c>
      <c r="G58" s="137">
        <v>492.28</v>
      </c>
      <c r="H58" s="138">
        <v>580.48</v>
      </c>
      <c r="J58" s="133">
        <f t="shared" si="0"/>
        <v>725.6</v>
      </c>
    </row>
    <row r="59" spans="1:10" x14ac:dyDescent="0.3">
      <c r="A59" s="129" t="s">
        <v>108</v>
      </c>
      <c r="B59" s="129" t="s">
        <v>220</v>
      </c>
      <c r="C59" s="129" t="s">
        <v>221</v>
      </c>
      <c r="D59" s="129"/>
      <c r="E59" s="129" t="s">
        <v>222</v>
      </c>
      <c r="F59" s="130">
        <v>456.78</v>
      </c>
      <c r="G59" s="131">
        <v>476.32</v>
      </c>
      <c r="H59" s="136">
        <v>517.03</v>
      </c>
      <c r="J59" s="133">
        <f t="shared" si="0"/>
        <v>646.29</v>
      </c>
    </row>
    <row r="60" spans="1:10" x14ac:dyDescent="0.3">
      <c r="A60" s="129" t="s">
        <v>108</v>
      </c>
      <c r="B60" s="129" t="s">
        <v>220</v>
      </c>
      <c r="C60" s="129" t="s">
        <v>223</v>
      </c>
      <c r="D60" s="129"/>
      <c r="E60" s="129" t="s">
        <v>224</v>
      </c>
      <c r="F60" s="130">
        <v>482.56</v>
      </c>
      <c r="G60" s="131">
        <v>505.7</v>
      </c>
      <c r="H60" s="136">
        <v>629.53</v>
      </c>
      <c r="J60" s="133">
        <f t="shared" si="0"/>
        <v>786.91</v>
      </c>
    </row>
    <row r="61" spans="1:10" x14ac:dyDescent="0.3">
      <c r="A61" s="129" t="s">
        <v>108</v>
      </c>
      <c r="B61" s="129" t="s">
        <v>220</v>
      </c>
      <c r="C61" s="129" t="s">
        <v>225</v>
      </c>
      <c r="D61" s="129"/>
      <c r="E61" s="129" t="s">
        <v>226</v>
      </c>
      <c r="F61" s="130">
        <v>472.94</v>
      </c>
      <c r="G61" s="131">
        <v>485.35</v>
      </c>
      <c r="H61" s="136">
        <v>515.49</v>
      </c>
      <c r="J61" s="133">
        <f t="shared" si="0"/>
        <v>644.36</v>
      </c>
    </row>
    <row r="62" spans="1:10" x14ac:dyDescent="0.3">
      <c r="A62" s="129" t="s">
        <v>108</v>
      </c>
      <c r="B62" s="129" t="s">
        <v>220</v>
      </c>
      <c r="C62" s="129" t="s">
        <v>221</v>
      </c>
      <c r="D62" s="129"/>
      <c r="E62" s="129" t="s">
        <v>227</v>
      </c>
      <c r="F62" s="130">
        <v>456.78</v>
      </c>
      <c r="G62" s="131">
        <v>476.32</v>
      </c>
      <c r="H62" s="136">
        <v>517.03</v>
      </c>
      <c r="J62" s="133">
        <f t="shared" si="0"/>
        <v>646.29</v>
      </c>
    </row>
    <row r="63" spans="1:10" x14ac:dyDescent="0.3">
      <c r="A63" s="129" t="s">
        <v>108</v>
      </c>
      <c r="B63" s="129" t="s">
        <v>220</v>
      </c>
      <c r="C63" s="129" t="s">
        <v>223</v>
      </c>
      <c r="D63" s="129"/>
      <c r="E63" s="129" t="s">
        <v>228</v>
      </c>
      <c r="F63" s="130">
        <v>482.56</v>
      </c>
      <c r="G63" s="131">
        <v>505.7</v>
      </c>
      <c r="H63" s="136">
        <v>629.53</v>
      </c>
      <c r="J63" s="133">
        <f t="shared" si="0"/>
        <v>786.91</v>
      </c>
    </row>
    <row r="64" spans="1:10" x14ac:dyDescent="0.3">
      <c r="A64" s="129" t="s">
        <v>108</v>
      </c>
      <c r="B64" s="129" t="s">
        <v>220</v>
      </c>
      <c r="C64" s="129" t="s">
        <v>225</v>
      </c>
      <c r="D64" s="129"/>
      <c r="E64" s="129" t="s">
        <v>229</v>
      </c>
      <c r="F64" s="130">
        <v>472.94</v>
      </c>
      <c r="G64" s="131">
        <v>485.35</v>
      </c>
      <c r="H64" s="136">
        <v>515.49</v>
      </c>
      <c r="J64" s="133">
        <f t="shared" si="0"/>
        <v>644.36</v>
      </c>
    </row>
    <row r="65" spans="1:10" x14ac:dyDescent="0.3">
      <c r="A65" s="129" t="s">
        <v>108</v>
      </c>
      <c r="B65" s="129" t="s">
        <v>220</v>
      </c>
      <c r="C65" s="129" t="s">
        <v>223</v>
      </c>
      <c r="D65" s="129"/>
      <c r="E65" s="129" t="s">
        <v>230</v>
      </c>
      <c r="F65" s="130">
        <v>482.56</v>
      </c>
      <c r="G65" s="131">
        <v>505.7</v>
      </c>
      <c r="H65" s="136">
        <v>629.53</v>
      </c>
      <c r="J65" s="133">
        <f t="shared" si="0"/>
        <v>786.91</v>
      </c>
    </row>
    <row r="66" spans="1:10" x14ac:dyDescent="0.3">
      <c r="A66" s="129" t="s">
        <v>108</v>
      </c>
      <c r="B66" s="129" t="s">
        <v>220</v>
      </c>
      <c r="C66" s="129" t="s">
        <v>223</v>
      </c>
      <c r="D66" s="129"/>
      <c r="E66" s="129" t="s">
        <v>231</v>
      </c>
      <c r="F66" s="130">
        <v>482.56</v>
      </c>
      <c r="G66" s="131">
        <v>505.7</v>
      </c>
      <c r="H66" s="136">
        <v>629.53</v>
      </c>
      <c r="J66" s="133">
        <f t="shared" si="0"/>
        <v>786.91</v>
      </c>
    </row>
    <row r="67" spans="1:10" x14ac:dyDescent="0.3">
      <c r="A67" s="129" t="s">
        <v>108</v>
      </c>
      <c r="B67" s="129" t="s">
        <v>220</v>
      </c>
      <c r="C67" s="129" t="s">
        <v>225</v>
      </c>
      <c r="D67" s="129"/>
      <c r="E67" s="129" t="s">
        <v>232</v>
      </c>
      <c r="F67" s="130">
        <v>472.94</v>
      </c>
      <c r="G67" s="131">
        <v>485.35</v>
      </c>
      <c r="H67" s="136">
        <v>515.49</v>
      </c>
      <c r="J67" s="133">
        <f t="shared" si="0"/>
        <v>644.36</v>
      </c>
    </row>
    <row r="68" spans="1:10" x14ac:dyDescent="0.3">
      <c r="A68" s="129" t="s">
        <v>108</v>
      </c>
      <c r="B68" s="129" t="s">
        <v>220</v>
      </c>
      <c r="C68" s="129" t="s">
        <v>223</v>
      </c>
      <c r="D68" s="129"/>
      <c r="E68" s="129" t="s">
        <v>233</v>
      </c>
      <c r="F68" s="130">
        <v>482.56</v>
      </c>
      <c r="G68" s="131">
        <v>505.7</v>
      </c>
      <c r="H68" s="136">
        <v>629.53</v>
      </c>
      <c r="J68" s="133">
        <f t="shared" si="0"/>
        <v>786.91</v>
      </c>
    </row>
    <row r="69" spans="1:10" x14ac:dyDescent="0.3">
      <c r="A69" s="129" t="s">
        <v>108</v>
      </c>
      <c r="B69" s="129" t="s">
        <v>220</v>
      </c>
      <c r="C69" s="129" t="s">
        <v>221</v>
      </c>
      <c r="D69" s="129"/>
      <c r="E69" s="129" t="s">
        <v>234</v>
      </c>
      <c r="F69" s="130">
        <v>456.78</v>
      </c>
      <c r="G69" s="131">
        <v>476.32</v>
      </c>
      <c r="H69" s="136">
        <v>517.03</v>
      </c>
      <c r="J69" s="133">
        <f t="shared" si="0"/>
        <v>646.29</v>
      </c>
    </row>
    <row r="70" spans="1:10" x14ac:dyDescent="0.3">
      <c r="A70" s="129" t="s">
        <v>108</v>
      </c>
      <c r="B70" s="129" t="s">
        <v>220</v>
      </c>
      <c r="C70" s="129" t="s">
        <v>223</v>
      </c>
      <c r="D70" s="129"/>
      <c r="E70" s="129" t="s">
        <v>235</v>
      </c>
      <c r="F70" s="130">
        <v>482.56</v>
      </c>
      <c r="G70" s="131">
        <v>505.7</v>
      </c>
      <c r="H70" s="136">
        <v>629.53</v>
      </c>
      <c r="J70" s="133">
        <f t="shared" si="0"/>
        <v>786.91</v>
      </c>
    </row>
    <row r="71" spans="1:10" x14ac:dyDescent="0.3">
      <c r="A71" s="129" t="s">
        <v>108</v>
      </c>
      <c r="B71" s="129" t="s">
        <v>220</v>
      </c>
      <c r="C71" s="129" t="s">
        <v>221</v>
      </c>
      <c r="D71" s="129"/>
      <c r="E71" s="129" t="s">
        <v>236</v>
      </c>
      <c r="F71" s="130">
        <v>456.78</v>
      </c>
      <c r="G71" s="131">
        <v>476.32</v>
      </c>
      <c r="H71" s="136">
        <v>517.03</v>
      </c>
      <c r="J71" s="133">
        <f t="shared" si="0"/>
        <v>646.29</v>
      </c>
    </row>
    <row r="72" spans="1:10" x14ac:dyDescent="0.3">
      <c r="A72" s="129" t="s">
        <v>108</v>
      </c>
      <c r="B72" s="129" t="s">
        <v>220</v>
      </c>
      <c r="C72" s="129" t="s">
        <v>225</v>
      </c>
      <c r="D72" s="129"/>
      <c r="E72" s="129" t="s">
        <v>237</v>
      </c>
      <c r="F72" s="130">
        <v>472.94</v>
      </c>
      <c r="G72" s="131">
        <v>485.35</v>
      </c>
      <c r="H72" s="136">
        <v>515.49</v>
      </c>
      <c r="J72" s="133">
        <f t="shared" si="0"/>
        <v>644.36</v>
      </c>
    </row>
    <row r="73" spans="1:10" x14ac:dyDescent="0.3">
      <c r="A73" s="129" t="s">
        <v>32</v>
      </c>
      <c r="B73" s="129" t="s">
        <v>238</v>
      </c>
      <c r="C73" s="129" t="s">
        <v>171</v>
      </c>
      <c r="D73" s="129"/>
      <c r="E73" s="129" t="s">
        <v>239</v>
      </c>
      <c r="F73" s="139">
        <v>561.01</v>
      </c>
      <c r="G73" s="137">
        <v>539.6</v>
      </c>
      <c r="H73" s="140">
        <v>585.46</v>
      </c>
      <c r="J73" s="133">
        <f t="shared" si="0"/>
        <v>731.83</v>
      </c>
    </row>
    <row r="74" spans="1:10" x14ac:dyDescent="0.3">
      <c r="A74" s="129" t="s">
        <v>32</v>
      </c>
      <c r="B74" s="129" t="s">
        <v>238</v>
      </c>
      <c r="C74" s="129" t="s">
        <v>171</v>
      </c>
      <c r="D74" s="129"/>
      <c r="E74" s="129" t="s">
        <v>240</v>
      </c>
      <c r="F74" s="139">
        <v>561.01</v>
      </c>
      <c r="G74" s="137">
        <v>539.6</v>
      </c>
      <c r="H74" s="140">
        <v>585.46</v>
      </c>
      <c r="J74" s="133">
        <f t="shared" si="0"/>
        <v>731.83</v>
      </c>
    </row>
    <row r="75" spans="1:10" x14ac:dyDescent="0.3">
      <c r="A75" s="129" t="s">
        <v>32</v>
      </c>
      <c r="B75" s="129" t="s">
        <v>238</v>
      </c>
      <c r="C75" s="129" t="s">
        <v>171</v>
      </c>
      <c r="D75" s="129"/>
      <c r="E75" s="129" t="s">
        <v>241</v>
      </c>
      <c r="F75" s="139">
        <v>561.01</v>
      </c>
      <c r="G75" s="137">
        <v>539.6</v>
      </c>
      <c r="H75" s="140">
        <v>585.46</v>
      </c>
      <c r="J75" s="133">
        <f t="shared" ref="J75:J138" si="1">+ROUND(H75*1.25,2)</f>
        <v>731.83</v>
      </c>
    </row>
    <row r="76" spans="1:10" x14ac:dyDescent="0.3">
      <c r="A76" s="129" t="s">
        <v>32</v>
      </c>
      <c r="B76" s="129" t="s">
        <v>238</v>
      </c>
      <c r="C76" s="129" t="s">
        <v>173</v>
      </c>
      <c r="D76" s="129"/>
      <c r="E76" s="129" t="s">
        <v>242</v>
      </c>
      <c r="F76" s="139">
        <v>530.44000000000005</v>
      </c>
      <c r="G76" s="137">
        <v>500.76</v>
      </c>
      <c r="H76" s="140">
        <v>527.53</v>
      </c>
      <c r="J76" s="133">
        <f t="shared" si="1"/>
        <v>659.41</v>
      </c>
    </row>
    <row r="77" spans="1:10" x14ac:dyDescent="0.3">
      <c r="A77" s="129" t="s">
        <v>32</v>
      </c>
      <c r="B77" s="129" t="s">
        <v>238</v>
      </c>
      <c r="C77" s="129" t="s">
        <v>171</v>
      </c>
      <c r="D77" s="129"/>
      <c r="E77" s="129" t="s">
        <v>243</v>
      </c>
      <c r="F77" s="139">
        <v>561.01</v>
      </c>
      <c r="G77" s="137">
        <v>539.6</v>
      </c>
      <c r="H77" s="140">
        <v>585.46</v>
      </c>
      <c r="J77" s="133">
        <f t="shared" si="1"/>
        <v>731.83</v>
      </c>
    </row>
    <row r="78" spans="1:10" x14ac:dyDescent="0.3">
      <c r="A78" s="129" t="s">
        <v>32</v>
      </c>
      <c r="B78" s="129" t="s">
        <v>238</v>
      </c>
      <c r="C78" s="129" t="s">
        <v>171</v>
      </c>
      <c r="D78" s="129"/>
      <c r="E78" s="129" t="s">
        <v>244</v>
      </c>
      <c r="F78" s="139">
        <v>561.01</v>
      </c>
      <c r="G78" s="137">
        <v>539.6</v>
      </c>
      <c r="H78" s="140">
        <v>585.46</v>
      </c>
      <c r="J78" s="133">
        <f t="shared" si="1"/>
        <v>731.83</v>
      </c>
    </row>
    <row r="79" spans="1:10" x14ac:dyDescent="0.3">
      <c r="A79" s="129" t="s">
        <v>32</v>
      </c>
      <c r="B79" s="129" t="s">
        <v>238</v>
      </c>
      <c r="C79" s="129" t="s">
        <v>173</v>
      </c>
      <c r="D79" s="129"/>
      <c r="E79" s="129" t="s">
        <v>245</v>
      </c>
      <c r="F79" s="139">
        <v>530.44000000000005</v>
      </c>
      <c r="G79" s="137">
        <v>500.76</v>
      </c>
      <c r="H79" s="140">
        <v>527.53</v>
      </c>
      <c r="J79" s="133">
        <f t="shared" si="1"/>
        <v>659.41</v>
      </c>
    </row>
    <row r="80" spans="1:10" x14ac:dyDescent="0.3">
      <c r="A80" s="129" t="s">
        <v>32</v>
      </c>
      <c r="B80" s="129" t="s">
        <v>238</v>
      </c>
      <c r="C80" s="129" t="s">
        <v>171</v>
      </c>
      <c r="D80" s="129"/>
      <c r="E80" s="129" t="s">
        <v>246</v>
      </c>
      <c r="F80" s="139">
        <v>561.01</v>
      </c>
      <c r="G80" s="137">
        <v>539.6</v>
      </c>
      <c r="H80" s="140">
        <v>585.46</v>
      </c>
      <c r="J80" s="133">
        <f t="shared" si="1"/>
        <v>731.83</v>
      </c>
    </row>
    <row r="81" spans="1:10" x14ac:dyDescent="0.3">
      <c r="A81" s="129" t="s">
        <v>32</v>
      </c>
      <c r="B81" s="129" t="s">
        <v>238</v>
      </c>
      <c r="C81" s="129" t="s">
        <v>173</v>
      </c>
      <c r="D81" s="129"/>
      <c r="E81" s="129" t="s">
        <v>247</v>
      </c>
      <c r="F81" s="139">
        <v>530.44000000000005</v>
      </c>
      <c r="G81" s="137">
        <v>500.76</v>
      </c>
      <c r="H81" s="140">
        <v>527.53</v>
      </c>
      <c r="J81" s="133">
        <f t="shared" si="1"/>
        <v>659.41</v>
      </c>
    </row>
    <row r="82" spans="1:10" x14ac:dyDescent="0.3">
      <c r="A82" s="129" t="s">
        <v>32</v>
      </c>
      <c r="B82" s="129" t="s">
        <v>238</v>
      </c>
      <c r="C82" s="129" t="s">
        <v>171</v>
      </c>
      <c r="D82" s="129"/>
      <c r="E82" s="129" t="s">
        <v>248</v>
      </c>
      <c r="F82" s="139">
        <v>561.01</v>
      </c>
      <c r="G82" s="137">
        <v>539.6</v>
      </c>
      <c r="H82" s="140">
        <v>585.46</v>
      </c>
      <c r="J82" s="133">
        <f t="shared" si="1"/>
        <v>731.83</v>
      </c>
    </row>
    <row r="83" spans="1:10" x14ac:dyDescent="0.3">
      <c r="A83" s="129" t="s">
        <v>32</v>
      </c>
      <c r="B83" s="129" t="s">
        <v>238</v>
      </c>
      <c r="C83" s="129" t="s">
        <v>173</v>
      </c>
      <c r="D83" s="129"/>
      <c r="E83" s="129" t="s">
        <v>249</v>
      </c>
      <c r="F83" s="139">
        <v>530.44000000000005</v>
      </c>
      <c r="G83" s="137">
        <v>500.76</v>
      </c>
      <c r="H83" s="140">
        <v>527.53</v>
      </c>
      <c r="J83" s="133">
        <f t="shared" si="1"/>
        <v>659.41</v>
      </c>
    </row>
    <row r="84" spans="1:10" x14ac:dyDescent="0.3">
      <c r="A84" s="129" t="s">
        <v>32</v>
      </c>
      <c r="B84" s="129" t="s">
        <v>238</v>
      </c>
      <c r="C84" s="129" t="s">
        <v>173</v>
      </c>
      <c r="D84" s="129"/>
      <c r="E84" s="129" t="s">
        <v>250</v>
      </c>
      <c r="F84" s="139">
        <v>530.44000000000005</v>
      </c>
      <c r="G84" s="137">
        <v>500.76</v>
      </c>
      <c r="H84" s="140">
        <v>527.53</v>
      </c>
      <c r="J84" s="133">
        <f t="shared" si="1"/>
        <v>659.41</v>
      </c>
    </row>
    <row r="85" spans="1:10" x14ac:dyDescent="0.3">
      <c r="A85" s="129" t="s">
        <v>32</v>
      </c>
      <c r="B85" s="129" t="s">
        <v>238</v>
      </c>
      <c r="C85" s="129" t="s">
        <v>173</v>
      </c>
      <c r="D85" s="129"/>
      <c r="E85" s="129" t="s">
        <v>251</v>
      </c>
      <c r="F85" s="139">
        <v>530.44000000000005</v>
      </c>
      <c r="G85" s="137">
        <v>500.76</v>
      </c>
      <c r="H85" s="140">
        <v>527.53</v>
      </c>
      <c r="J85" s="133">
        <f t="shared" si="1"/>
        <v>659.41</v>
      </c>
    </row>
    <row r="86" spans="1:10" x14ac:dyDescent="0.3">
      <c r="A86" s="129" t="s">
        <v>33</v>
      </c>
      <c r="B86" s="129" t="s">
        <v>252</v>
      </c>
      <c r="C86" s="129" t="s">
        <v>175</v>
      </c>
      <c r="D86" s="129"/>
      <c r="E86" s="129" t="s">
        <v>253</v>
      </c>
      <c r="F86" s="141">
        <v>450.01</v>
      </c>
      <c r="G86" s="142">
        <v>450.97</v>
      </c>
      <c r="H86" s="136">
        <v>479.33</v>
      </c>
      <c r="J86" s="133">
        <f t="shared" si="1"/>
        <v>599.16</v>
      </c>
    </row>
    <row r="87" spans="1:10" x14ac:dyDescent="0.3">
      <c r="A87" s="129" t="s">
        <v>33</v>
      </c>
      <c r="B87" s="129" t="s">
        <v>252</v>
      </c>
      <c r="C87" s="129" t="s">
        <v>169</v>
      </c>
      <c r="D87" s="129"/>
      <c r="E87" s="129" t="s">
        <v>254</v>
      </c>
      <c r="F87" s="141">
        <v>450.01</v>
      </c>
      <c r="G87" s="142">
        <v>446.51</v>
      </c>
      <c r="H87" s="136">
        <v>433.36</v>
      </c>
      <c r="J87" s="133">
        <f t="shared" si="1"/>
        <v>541.70000000000005</v>
      </c>
    </row>
    <row r="88" spans="1:10" x14ac:dyDescent="0.3">
      <c r="A88" s="129" t="s">
        <v>33</v>
      </c>
      <c r="B88" s="129" t="s">
        <v>252</v>
      </c>
      <c r="C88" s="129" t="s">
        <v>184</v>
      </c>
      <c r="D88" s="129"/>
      <c r="E88" s="129" t="s">
        <v>255</v>
      </c>
      <c r="F88" s="141">
        <v>450.01</v>
      </c>
      <c r="G88" s="142">
        <v>456.45</v>
      </c>
      <c r="H88" s="136">
        <v>469.74</v>
      </c>
      <c r="J88" s="133">
        <f t="shared" si="1"/>
        <v>587.17999999999995</v>
      </c>
    </row>
    <row r="89" spans="1:10" x14ac:dyDescent="0.3">
      <c r="A89" s="129" t="s">
        <v>33</v>
      </c>
      <c r="B89" s="129" t="s">
        <v>252</v>
      </c>
      <c r="C89" s="129" t="s">
        <v>169</v>
      </c>
      <c r="D89" s="129"/>
      <c r="E89" s="129" t="s">
        <v>256</v>
      </c>
      <c r="F89" s="141">
        <v>450.01</v>
      </c>
      <c r="G89" s="142">
        <v>446.51</v>
      </c>
      <c r="H89" s="136">
        <v>433.36</v>
      </c>
      <c r="J89" s="133">
        <f t="shared" si="1"/>
        <v>541.70000000000005</v>
      </c>
    </row>
    <row r="90" spans="1:10" x14ac:dyDescent="0.3">
      <c r="A90" s="129" t="s">
        <v>33</v>
      </c>
      <c r="B90" s="129" t="s">
        <v>252</v>
      </c>
      <c r="C90" s="129" t="s">
        <v>169</v>
      </c>
      <c r="D90" s="129"/>
      <c r="E90" s="129" t="s">
        <v>257</v>
      </c>
      <c r="F90" s="141">
        <v>450.01</v>
      </c>
      <c r="G90" s="142">
        <v>446.51</v>
      </c>
      <c r="H90" s="136">
        <v>433.36</v>
      </c>
      <c r="J90" s="133">
        <f t="shared" si="1"/>
        <v>541.70000000000005</v>
      </c>
    </row>
    <row r="91" spans="1:10" x14ac:dyDescent="0.3">
      <c r="A91" s="129" t="s">
        <v>33</v>
      </c>
      <c r="B91" s="129" t="s">
        <v>252</v>
      </c>
      <c r="C91" s="129" t="s">
        <v>173</v>
      </c>
      <c r="D91" s="129"/>
      <c r="E91" s="129" t="s">
        <v>258</v>
      </c>
      <c r="F91" s="141">
        <v>450.01</v>
      </c>
      <c r="G91" s="142">
        <v>501.92</v>
      </c>
      <c r="H91" s="136">
        <v>527.59</v>
      </c>
      <c r="J91" s="133">
        <f t="shared" si="1"/>
        <v>659.49</v>
      </c>
    </row>
    <row r="92" spans="1:10" x14ac:dyDescent="0.3">
      <c r="A92" s="129" t="s">
        <v>33</v>
      </c>
      <c r="B92" s="129" t="s">
        <v>252</v>
      </c>
      <c r="C92" s="129" t="s">
        <v>173</v>
      </c>
      <c r="D92" s="129"/>
      <c r="E92" s="129" t="s">
        <v>259</v>
      </c>
      <c r="F92" s="141">
        <v>450.01</v>
      </c>
      <c r="G92" s="142">
        <v>501.92</v>
      </c>
      <c r="H92" s="136">
        <v>527.59</v>
      </c>
      <c r="J92" s="133">
        <f t="shared" si="1"/>
        <v>659.49</v>
      </c>
    </row>
    <row r="93" spans="1:10" x14ac:dyDescent="0.3">
      <c r="A93" s="129" t="s">
        <v>33</v>
      </c>
      <c r="B93" s="129" t="s">
        <v>252</v>
      </c>
      <c r="C93" s="129" t="s">
        <v>175</v>
      </c>
      <c r="D93" s="129"/>
      <c r="E93" s="129" t="s">
        <v>260</v>
      </c>
      <c r="F93" s="141">
        <v>450.01</v>
      </c>
      <c r="G93" s="142">
        <v>450.97</v>
      </c>
      <c r="H93" s="136">
        <v>479.33</v>
      </c>
      <c r="J93" s="133">
        <f t="shared" si="1"/>
        <v>599.16</v>
      </c>
    </row>
    <row r="94" spans="1:10" x14ac:dyDescent="0.3">
      <c r="A94" s="129" t="s">
        <v>33</v>
      </c>
      <c r="B94" s="129" t="s">
        <v>252</v>
      </c>
      <c r="C94" s="129" t="s">
        <v>173</v>
      </c>
      <c r="D94" s="129"/>
      <c r="E94" s="129" t="s">
        <v>261</v>
      </c>
      <c r="F94" s="141">
        <v>450.01</v>
      </c>
      <c r="G94" s="142">
        <v>501.92</v>
      </c>
      <c r="H94" s="136">
        <v>527.59</v>
      </c>
      <c r="J94" s="133">
        <f t="shared" si="1"/>
        <v>659.49</v>
      </c>
    </row>
    <row r="95" spans="1:10" x14ac:dyDescent="0.3">
      <c r="A95" s="129" t="s">
        <v>33</v>
      </c>
      <c r="B95" s="129" t="s">
        <v>252</v>
      </c>
      <c r="C95" s="129" t="s">
        <v>184</v>
      </c>
      <c r="D95" s="129"/>
      <c r="E95" s="129" t="s">
        <v>262</v>
      </c>
      <c r="F95" s="141">
        <v>450.01</v>
      </c>
      <c r="G95" s="142">
        <v>456.45</v>
      </c>
      <c r="H95" s="136">
        <v>469.74</v>
      </c>
      <c r="J95" s="133">
        <f t="shared" si="1"/>
        <v>587.17999999999995</v>
      </c>
    </row>
    <row r="96" spans="1:10" x14ac:dyDescent="0.3">
      <c r="A96" s="129" t="s">
        <v>33</v>
      </c>
      <c r="B96" s="129" t="s">
        <v>252</v>
      </c>
      <c r="C96" s="129" t="s">
        <v>173</v>
      </c>
      <c r="D96" s="129"/>
      <c r="E96" s="129" t="s">
        <v>263</v>
      </c>
      <c r="F96" s="141">
        <v>450.01</v>
      </c>
      <c r="G96" s="142">
        <v>501.92</v>
      </c>
      <c r="H96" s="136">
        <v>527.59</v>
      </c>
      <c r="J96" s="133">
        <f t="shared" si="1"/>
        <v>659.49</v>
      </c>
    </row>
    <row r="97" spans="1:10" x14ac:dyDescent="0.3">
      <c r="A97" s="129" t="s">
        <v>33</v>
      </c>
      <c r="B97" s="129" t="s">
        <v>252</v>
      </c>
      <c r="C97" s="129" t="s">
        <v>184</v>
      </c>
      <c r="D97" s="129"/>
      <c r="E97" s="129" t="s">
        <v>264</v>
      </c>
      <c r="F97" s="141">
        <v>450.01</v>
      </c>
      <c r="G97" s="142">
        <v>456.45</v>
      </c>
      <c r="H97" s="136">
        <v>469.74</v>
      </c>
      <c r="J97" s="133">
        <f t="shared" si="1"/>
        <v>587.17999999999995</v>
      </c>
    </row>
    <row r="98" spans="1:10" x14ac:dyDescent="0.3">
      <c r="A98" s="129" t="s">
        <v>33</v>
      </c>
      <c r="B98" s="129" t="s">
        <v>252</v>
      </c>
      <c r="C98" s="129" t="s">
        <v>173</v>
      </c>
      <c r="D98" s="129"/>
      <c r="E98" s="129" t="s">
        <v>265</v>
      </c>
      <c r="F98" s="141">
        <v>450.01</v>
      </c>
      <c r="G98" s="142">
        <v>501.92</v>
      </c>
      <c r="H98" s="136">
        <v>527.59</v>
      </c>
      <c r="J98" s="133">
        <f t="shared" si="1"/>
        <v>659.49</v>
      </c>
    </row>
    <row r="99" spans="1:10" x14ac:dyDescent="0.3">
      <c r="A99" s="129" t="s">
        <v>33</v>
      </c>
      <c r="B99" s="129" t="s">
        <v>252</v>
      </c>
      <c r="C99" s="129" t="s">
        <v>173</v>
      </c>
      <c r="D99" s="129"/>
      <c r="E99" s="129" t="s">
        <v>266</v>
      </c>
      <c r="F99" s="141">
        <v>450.01</v>
      </c>
      <c r="G99" s="142">
        <v>501.92</v>
      </c>
      <c r="H99" s="136">
        <v>527.59</v>
      </c>
      <c r="J99" s="133">
        <f t="shared" si="1"/>
        <v>659.49</v>
      </c>
    </row>
    <row r="100" spans="1:10" x14ac:dyDescent="0.3">
      <c r="A100" s="129" t="s">
        <v>33</v>
      </c>
      <c r="B100" s="129" t="s">
        <v>252</v>
      </c>
      <c r="C100" s="129" t="s">
        <v>173</v>
      </c>
      <c r="D100" s="129"/>
      <c r="E100" s="129" t="s">
        <v>267</v>
      </c>
      <c r="F100" s="141">
        <v>450.01</v>
      </c>
      <c r="G100" s="142">
        <v>501.92</v>
      </c>
      <c r="H100" s="136">
        <v>527.59</v>
      </c>
      <c r="J100" s="133">
        <f t="shared" si="1"/>
        <v>659.49</v>
      </c>
    </row>
    <row r="101" spans="1:10" x14ac:dyDescent="0.3">
      <c r="A101" s="129" t="s">
        <v>33</v>
      </c>
      <c r="B101" s="129" t="s">
        <v>252</v>
      </c>
      <c r="C101" s="129" t="s">
        <v>175</v>
      </c>
      <c r="D101" s="129"/>
      <c r="E101" s="129" t="s">
        <v>268</v>
      </c>
      <c r="F101" s="141">
        <v>450.01</v>
      </c>
      <c r="G101" s="142">
        <v>450.97</v>
      </c>
      <c r="H101" s="136">
        <v>479.33</v>
      </c>
      <c r="J101" s="133">
        <f t="shared" si="1"/>
        <v>599.16</v>
      </c>
    </row>
    <row r="102" spans="1:10" x14ac:dyDescent="0.3">
      <c r="A102" s="129" t="s">
        <v>33</v>
      </c>
      <c r="B102" s="129" t="s">
        <v>252</v>
      </c>
      <c r="C102" s="129" t="s">
        <v>173</v>
      </c>
      <c r="D102" s="129"/>
      <c r="E102" s="129" t="s">
        <v>269</v>
      </c>
      <c r="F102" s="141">
        <v>450.01</v>
      </c>
      <c r="G102" s="142">
        <v>501.92</v>
      </c>
      <c r="H102" s="136">
        <v>527.59</v>
      </c>
      <c r="J102" s="133">
        <f t="shared" si="1"/>
        <v>659.49</v>
      </c>
    </row>
    <row r="103" spans="1:10" x14ac:dyDescent="0.3">
      <c r="A103" s="129" t="s">
        <v>33</v>
      </c>
      <c r="B103" s="129" t="s">
        <v>252</v>
      </c>
      <c r="C103" s="129" t="s">
        <v>184</v>
      </c>
      <c r="D103" s="129"/>
      <c r="E103" s="129" t="s">
        <v>270</v>
      </c>
      <c r="F103" s="141">
        <v>450.01</v>
      </c>
      <c r="G103" s="142">
        <v>456.45</v>
      </c>
      <c r="H103" s="136">
        <v>469.74</v>
      </c>
      <c r="J103" s="133">
        <f t="shared" si="1"/>
        <v>587.17999999999995</v>
      </c>
    </row>
    <row r="104" spans="1:10" x14ac:dyDescent="0.3">
      <c r="A104" s="129" t="s">
        <v>33</v>
      </c>
      <c r="B104" s="129" t="s">
        <v>252</v>
      </c>
      <c r="C104" s="129" t="s">
        <v>171</v>
      </c>
      <c r="D104" s="129"/>
      <c r="E104" s="129" t="s">
        <v>271</v>
      </c>
      <c r="F104" s="141">
        <v>450.01</v>
      </c>
      <c r="G104" s="142">
        <v>535.66</v>
      </c>
      <c r="H104" s="136">
        <v>559.92999999999995</v>
      </c>
      <c r="J104" s="133">
        <f t="shared" si="1"/>
        <v>699.91</v>
      </c>
    </row>
    <row r="105" spans="1:10" x14ac:dyDescent="0.3">
      <c r="A105" s="129" t="s">
        <v>33</v>
      </c>
      <c r="B105" s="129" t="s">
        <v>252</v>
      </c>
      <c r="C105" s="129" t="s">
        <v>173</v>
      </c>
      <c r="D105" s="129"/>
      <c r="E105" s="129" t="s">
        <v>272</v>
      </c>
      <c r="F105" s="141">
        <v>450.01</v>
      </c>
      <c r="G105" s="142">
        <v>501.92</v>
      </c>
      <c r="H105" s="136">
        <v>527.59</v>
      </c>
      <c r="J105" s="133">
        <f t="shared" si="1"/>
        <v>659.49</v>
      </c>
    </row>
    <row r="106" spans="1:10" x14ac:dyDescent="0.3">
      <c r="A106" s="129" t="s">
        <v>33</v>
      </c>
      <c r="B106" s="129" t="s">
        <v>252</v>
      </c>
      <c r="C106" s="129" t="s">
        <v>173</v>
      </c>
      <c r="D106" s="129"/>
      <c r="E106" s="129" t="s">
        <v>273</v>
      </c>
      <c r="F106" s="141">
        <v>450.01</v>
      </c>
      <c r="G106" s="142">
        <v>501.92</v>
      </c>
      <c r="H106" s="136">
        <v>527.59</v>
      </c>
      <c r="J106" s="133">
        <f t="shared" si="1"/>
        <v>659.49</v>
      </c>
    </row>
    <row r="107" spans="1:10" x14ac:dyDescent="0.3">
      <c r="A107" s="129" t="s">
        <v>33</v>
      </c>
      <c r="B107" s="129" t="s">
        <v>252</v>
      </c>
      <c r="C107" s="129" t="s">
        <v>171</v>
      </c>
      <c r="D107" s="129"/>
      <c r="E107" s="129" t="s">
        <v>274</v>
      </c>
      <c r="F107" s="141">
        <v>450.01</v>
      </c>
      <c r="G107" s="142">
        <v>535.66</v>
      </c>
      <c r="H107" s="136">
        <v>559.92999999999995</v>
      </c>
      <c r="J107" s="133">
        <f t="shared" si="1"/>
        <v>699.91</v>
      </c>
    </row>
    <row r="108" spans="1:10" x14ac:dyDescent="0.3">
      <c r="A108" s="129" t="s">
        <v>33</v>
      </c>
      <c r="B108" s="129" t="s">
        <v>252</v>
      </c>
      <c r="C108" s="129" t="s">
        <v>173</v>
      </c>
      <c r="D108" s="129"/>
      <c r="E108" s="129" t="s">
        <v>275</v>
      </c>
      <c r="F108" s="141">
        <v>450.01</v>
      </c>
      <c r="G108" s="142">
        <v>501.92</v>
      </c>
      <c r="H108" s="136">
        <v>527.59</v>
      </c>
      <c r="J108" s="133">
        <f t="shared" si="1"/>
        <v>659.49</v>
      </c>
    </row>
    <row r="109" spans="1:10" x14ac:dyDescent="0.3">
      <c r="A109" s="129" t="s">
        <v>33</v>
      </c>
      <c r="B109" s="129" t="s">
        <v>252</v>
      </c>
      <c r="C109" s="129" t="s">
        <v>173</v>
      </c>
      <c r="D109" s="129"/>
      <c r="E109" s="129" t="s">
        <v>276</v>
      </c>
      <c r="F109" s="141">
        <v>450.01</v>
      </c>
      <c r="G109" s="142">
        <v>501.92</v>
      </c>
      <c r="H109" s="136">
        <v>527.59</v>
      </c>
      <c r="J109" s="133">
        <f t="shared" si="1"/>
        <v>659.49</v>
      </c>
    </row>
    <row r="110" spans="1:10" x14ac:dyDescent="0.3">
      <c r="A110" s="129" t="s">
        <v>33</v>
      </c>
      <c r="B110" s="129" t="s">
        <v>252</v>
      </c>
      <c r="C110" s="129" t="s">
        <v>193</v>
      </c>
      <c r="D110" s="129"/>
      <c r="E110" s="129" t="s">
        <v>277</v>
      </c>
      <c r="F110" s="141">
        <v>450.01</v>
      </c>
      <c r="G110" s="142">
        <v>422.57</v>
      </c>
      <c r="H110" s="136">
        <v>443.02</v>
      </c>
      <c r="J110" s="133">
        <f t="shared" si="1"/>
        <v>553.78</v>
      </c>
    </row>
    <row r="111" spans="1:10" x14ac:dyDescent="0.3">
      <c r="A111" s="129" t="s">
        <v>33</v>
      </c>
      <c r="B111" s="129" t="s">
        <v>252</v>
      </c>
      <c r="C111" s="129" t="s">
        <v>173</v>
      </c>
      <c r="D111" s="129"/>
      <c r="E111" s="129" t="s">
        <v>278</v>
      </c>
      <c r="F111" s="141">
        <v>450.01</v>
      </c>
      <c r="G111" s="142">
        <v>501.92</v>
      </c>
      <c r="H111" s="136">
        <v>527.59</v>
      </c>
      <c r="J111" s="133">
        <f t="shared" si="1"/>
        <v>659.49</v>
      </c>
    </row>
    <row r="112" spans="1:10" x14ac:dyDescent="0.3">
      <c r="A112" s="129" t="s">
        <v>33</v>
      </c>
      <c r="B112" s="129" t="s">
        <v>252</v>
      </c>
      <c r="C112" s="129" t="s">
        <v>193</v>
      </c>
      <c r="D112" s="129"/>
      <c r="E112" s="129" t="s">
        <v>279</v>
      </c>
      <c r="F112" s="141">
        <v>450.01</v>
      </c>
      <c r="G112" s="142">
        <v>422.57</v>
      </c>
      <c r="H112" s="136">
        <v>443.02</v>
      </c>
      <c r="J112" s="133">
        <f t="shared" si="1"/>
        <v>553.78</v>
      </c>
    </row>
    <row r="113" spans="1:10" x14ac:dyDescent="0.3">
      <c r="A113" s="129" t="s">
        <v>33</v>
      </c>
      <c r="B113" s="129" t="s">
        <v>252</v>
      </c>
      <c r="C113" s="129" t="s">
        <v>193</v>
      </c>
      <c r="D113" s="129"/>
      <c r="E113" s="129" t="s">
        <v>280</v>
      </c>
      <c r="F113" s="141">
        <v>450.01</v>
      </c>
      <c r="G113" s="142">
        <v>422.57</v>
      </c>
      <c r="H113" s="136">
        <v>443.02</v>
      </c>
      <c r="J113" s="133">
        <f t="shared" si="1"/>
        <v>553.78</v>
      </c>
    </row>
    <row r="114" spans="1:10" x14ac:dyDescent="0.3">
      <c r="A114" s="129" t="s">
        <v>33</v>
      </c>
      <c r="B114" s="129" t="s">
        <v>252</v>
      </c>
      <c r="C114" s="129" t="s">
        <v>169</v>
      </c>
      <c r="D114" s="129"/>
      <c r="E114" s="129" t="s">
        <v>281</v>
      </c>
      <c r="F114" s="141">
        <v>450.01</v>
      </c>
      <c r="G114" s="142">
        <v>446.51</v>
      </c>
      <c r="H114" s="136">
        <v>433.36</v>
      </c>
      <c r="J114" s="133">
        <f t="shared" si="1"/>
        <v>541.70000000000005</v>
      </c>
    </row>
    <row r="115" spans="1:10" x14ac:dyDescent="0.3">
      <c r="A115" s="129" t="s">
        <v>34</v>
      </c>
      <c r="B115" s="129" t="s">
        <v>282</v>
      </c>
      <c r="C115" s="129"/>
      <c r="D115" s="129"/>
      <c r="E115" s="129" t="s">
        <v>283</v>
      </c>
      <c r="F115" s="130">
        <v>499.45</v>
      </c>
      <c r="G115" s="131">
        <v>520.05999999999995</v>
      </c>
      <c r="H115" s="136">
        <v>562.76</v>
      </c>
      <c r="J115" s="133">
        <f t="shared" si="1"/>
        <v>703.45</v>
      </c>
    </row>
    <row r="116" spans="1:10" x14ac:dyDescent="0.3">
      <c r="A116" s="129" t="s">
        <v>34</v>
      </c>
      <c r="B116" s="129" t="s">
        <v>282</v>
      </c>
      <c r="C116" s="129"/>
      <c r="D116" s="129"/>
      <c r="E116" s="129" t="s">
        <v>284</v>
      </c>
      <c r="F116" s="130">
        <v>499.45</v>
      </c>
      <c r="G116" s="131">
        <v>520.05999999999995</v>
      </c>
      <c r="H116" s="136">
        <v>562.76</v>
      </c>
      <c r="J116" s="133">
        <f t="shared" si="1"/>
        <v>703.45</v>
      </c>
    </row>
    <row r="117" spans="1:10" x14ac:dyDescent="0.3">
      <c r="A117" s="129" t="s">
        <v>34</v>
      </c>
      <c r="B117" s="129" t="s">
        <v>282</v>
      </c>
      <c r="C117" s="129"/>
      <c r="D117" s="129"/>
      <c r="E117" s="129" t="s">
        <v>285</v>
      </c>
      <c r="F117" s="130">
        <v>499.45</v>
      </c>
      <c r="G117" s="131">
        <v>520.05999999999995</v>
      </c>
      <c r="H117" s="136">
        <v>562.76</v>
      </c>
      <c r="J117" s="133">
        <f t="shared" si="1"/>
        <v>703.45</v>
      </c>
    </row>
    <row r="118" spans="1:10" x14ac:dyDescent="0.3">
      <c r="A118" s="129" t="s">
        <v>34</v>
      </c>
      <c r="B118" s="129" t="s">
        <v>282</v>
      </c>
      <c r="C118" s="129"/>
      <c r="D118" s="129"/>
      <c r="E118" s="129" t="s">
        <v>286</v>
      </c>
      <c r="F118" s="130">
        <v>499.45</v>
      </c>
      <c r="G118" s="131">
        <v>520.05999999999995</v>
      </c>
      <c r="H118" s="136">
        <v>562.76</v>
      </c>
      <c r="J118" s="133">
        <f t="shared" si="1"/>
        <v>703.45</v>
      </c>
    </row>
    <row r="119" spans="1:10" x14ac:dyDescent="0.3">
      <c r="A119" s="129" t="s">
        <v>34</v>
      </c>
      <c r="B119" s="129" t="s">
        <v>282</v>
      </c>
      <c r="C119" s="129"/>
      <c r="D119" s="129"/>
      <c r="E119" s="129" t="s">
        <v>287</v>
      </c>
      <c r="F119" s="130">
        <v>499.45</v>
      </c>
      <c r="G119" s="131">
        <v>520.05999999999995</v>
      </c>
      <c r="H119" s="136">
        <v>562.76</v>
      </c>
      <c r="J119" s="133">
        <f t="shared" si="1"/>
        <v>703.45</v>
      </c>
    </row>
    <row r="120" spans="1:10" x14ac:dyDescent="0.3">
      <c r="A120" s="129" t="s">
        <v>34</v>
      </c>
      <c r="B120" s="129" t="s">
        <v>282</v>
      </c>
      <c r="C120" s="129"/>
      <c r="D120" s="129"/>
      <c r="E120" s="129" t="s">
        <v>288</v>
      </c>
      <c r="F120" s="130">
        <v>499.45</v>
      </c>
      <c r="G120" s="131">
        <v>520.05999999999995</v>
      </c>
      <c r="H120" s="136">
        <v>562.76</v>
      </c>
      <c r="J120" s="133">
        <f t="shared" si="1"/>
        <v>703.45</v>
      </c>
    </row>
    <row r="121" spans="1:10" x14ac:dyDescent="0.3">
      <c r="A121" s="129" t="s">
        <v>34</v>
      </c>
      <c r="B121" s="129" t="s">
        <v>282</v>
      </c>
      <c r="C121" s="129"/>
      <c r="D121" s="129"/>
      <c r="E121" s="129" t="s">
        <v>289</v>
      </c>
      <c r="F121" s="130">
        <v>499.45</v>
      </c>
      <c r="G121" s="131">
        <v>520.05999999999995</v>
      </c>
      <c r="H121" s="136">
        <v>562.76</v>
      </c>
      <c r="J121" s="133">
        <f t="shared" si="1"/>
        <v>703.45</v>
      </c>
    </row>
    <row r="122" spans="1:10" x14ac:dyDescent="0.3">
      <c r="A122" s="129" t="s">
        <v>34</v>
      </c>
      <c r="B122" s="129" t="s">
        <v>282</v>
      </c>
      <c r="C122" s="129"/>
      <c r="D122" s="129"/>
      <c r="E122" s="129" t="s">
        <v>290</v>
      </c>
      <c r="F122" s="130">
        <v>499.45</v>
      </c>
      <c r="G122" s="131">
        <v>520.05999999999995</v>
      </c>
      <c r="H122" s="136">
        <v>562.76</v>
      </c>
      <c r="J122" s="133">
        <f t="shared" si="1"/>
        <v>703.45</v>
      </c>
    </row>
    <row r="123" spans="1:10" x14ac:dyDescent="0.3">
      <c r="A123" s="129" t="s">
        <v>34</v>
      </c>
      <c r="B123" s="129" t="s">
        <v>282</v>
      </c>
      <c r="C123" s="129"/>
      <c r="D123" s="129"/>
      <c r="E123" s="129" t="s">
        <v>291</v>
      </c>
      <c r="F123" s="130">
        <v>499.45</v>
      </c>
      <c r="G123" s="131">
        <v>520.05999999999995</v>
      </c>
      <c r="H123" s="136">
        <v>562.76</v>
      </c>
      <c r="J123" s="133">
        <f t="shared" si="1"/>
        <v>703.45</v>
      </c>
    </row>
    <row r="124" spans="1:10" x14ac:dyDescent="0.3">
      <c r="A124" s="129" t="s">
        <v>34</v>
      </c>
      <c r="B124" s="129" t="s">
        <v>282</v>
      </c>
      <c r="C124" s="129"/>
      <c r="D124" s="129"/>
      <c r="E124" s="129" t="s">
        <v>292</v>
      </c>
      <c r="F124" s="130">
        <v>499.45</v>
      </c>
      <c r="G124" s="131">
        <v>520.05999999999995</v>
      </c>
      <c r="H124" s="136">
        <v>562.76</v>
      </c>
      <c r="J124" s="133">
        <f t="shared" si="1"/>
        <v>703.45</v>
      </c>
    </row>
    <row r="125" spans="1:10" x14ac:dyDescent="0.3">
      <c r="A125" s="129" t="s">
        <v>34</v>
      </c>
      <c r="B125" s="129" t="s">
        <v>282</v>
      </c>
      <c r="C125" s="129"/>
      <c r="D125" s="129"/>
      <c r="E125" s="129" t="s">
        <v>293</v>
      </c>
      <c r="F125" s="130">
        <v>499.45</v>
      </c>
      <c r="G125" s="131">
        <v>520.05999999999995</v>
      </c>
      <c r="H125" s="136">
        <v>562.76</v>
      </c>
      <c r="J125" s="133">
        <f t="shared" si="1"/>
        <v>703.45</v>
      </c>
    </row>
    <row r="126" spans="1:10" x14ac:dyDescent="0.3">
      <c r="A126" s="129" t="s">
        <v>34</v>
      </c>
      <c r="B126" s="129" t="s">
        <v>282</v>
      </c>
      <c r="C126" s="129"/>
      <c r="D126" s="129"/>
      <c r="E126" s="129" t="s">
        <v>294</v>
      </c>
      <c r="F126" s="130">
        <v>499.45</v>
      </c>
      <c r="G126" s="131">
        <v>520.05999999999995</v>
      </c>
      <c r="H126" s="136">
        <v>562.76</v>
      </c>
      <c r="J126" s="133">
        <f t="shared" si="1"/>
        <v>703.45</v>
      </c>
    </row>
    <row r="127" spans="1:10" x14ac:dyDescent="0.3">
      <c r="A127" s="129" t="s">
        <v>35</v>
      </c>
      <c r="B127" s="129" t="s">
        <v>295</v>
      </c>
      <c r="C127" s="129"/>
      <c r="D127" s="129"/>
      <c r="E127" s="129" t="s">
        <v>296</v>
      </c>
      <c r="F127" s="130">
        <v>492.83</v>
      </c>
      <c r="G127" s="131">
        <v>494.23</v>
      </c>
      <c r="H127" s="143">
        <v>436.53</v>
      </c>
      <c r="J127" s="133">
        <f t="shared" si="1"/>
        <v>545.66</v>
      </c>
    </row>
    <row r="128" spans="1:10" x14ac:dyDescent="0.3">
      <c r="A128" s="129" t="s">
        <v>35</v>
      </c>
      <c r="B128" s="129" t="s">
        <v>295</v>
      </c>
      <c r="C128" s="129"/>
      <c r="D128" s="129"/>
      <c r="E128" s="129" t="s">
        <v>297</v>
      </c>
      <c r="F128" s="130">
        <v>492.83</v>
      </c>
      <c r="G128" s="131">
        <v>494.23</v>
      </c>
      <c r="H128" s="143">
        <v>436.53</v>
      </c>
      <c r="J128" s="133">
        <f t="shared" si="1"/>
        <v>545.66</v>
      </c>
    </row>
    <row r="129" spans="1:10" x14ac:dyDescent="0.3">
      <c r="A129" s="129" t="s">
        <v>35</v>
      </c>
      <c r="B129" s="129" t="s">
        <v>295</v>
      </c>
      <c r="C129" s="129"/>
      <c r="D129" s="129"/>
      <c r="E129" s="129" t="s">
        <v>298</v>
      </c>
      <c r="F129" s="130">
        <v>492.83</v>
      </c>
      <c r="G129" s="131">
        <v>494.23</v>
      </c>
      <c r="H129" s="143">
        <v>436.53</v>
      </c>
      <c r="J129" s="133">
        <f t="shared" si="1"/>
        <v>545.66</v>
      </c>
    </row>
    <row r="130" spans="1:10" x14ac:dyDescent="0.3">
      <c r="A130" s="129" t="s">
        <v>35</v>
      </c>
      <c r="B130" s="129" t="s">
        <v>295</v>
      </c>
      <c r="C130" s="129"/>
      <c r="D130" s="129"/>
      <c r="E130" s="129" t="s">
        <v>299</v>
      </c>
      <c r="F130" s="130">
        <v>492.83</v>
      </c>
      <c r="G130" s="131">
        <v>494.23</v>
      </c>
      <c r="H130" s="143">
        <v>436.53</v>
      </c>
      <c r="J130" s="133">
        <f t="shared" si="1"/>
        <v>545.66</v>
      </c>
    </row>
    <row r="131" spans="1:10" x14ac:dyDescent="0.3">
      <c r="A131" s="129" t="s">
        <v>35</v>
      </c>
      <c r="B131" s="129" t="s">
        <v>295</v>
      </c>
      <c r="C131" s="129"/>
      <c r="D131" s="129"/>
      <c r="E131" s="129" t="s">
        <v>300</v>
      </c>
      <c r="F131" s="130">
        <v>492.83</v>
      </c>
      <c r="G131" s="131">
        <v>474.29</v>
      </c>
      <c r="H131" s="143">
        <v>469.48</v>
      </c>
      <c r="J131" s="133">
        <f t="shared" si="1"/>
        <v>586.85</v>
      </c>
    </row>
    <row r="132" spans="1:10" x14ac:dyDescent="0.3">
      <c r="A132" s="129" t="s">
        <v>35</v>
      </c>
      <c r="B132" s="129" t="s">
        <v>295</v>
      </c>
      <c r="C132" s="129"/>
      <c r="D132" s="129"/>
      <c r="E132" s="129" t="s">
        <v>301</v>
      </c>
      <c r="F132" s="130">
        <v>492.83</v>
      </c>
      <c r="G132" s="131">
        <v>494.23</v>
      </c>
      <c r="H132" s="143">
        <v>436.53</v>
      </c>
      <c r="J132" s="133">
        <f t="shared" si="1"/>
        <v>545.66</v>
      </c>
    </row>
    <row r="133" spans="1:10" x14ac:dyDescent="0.3">
      <c r="A133" s="129" t="s">
        <v>35</v>
      </c>
      <c r="B133" s="129" t="s">
        <v>295</v>
      </c>
      <c r="C133" s="129"/>
      <c r="D133" s="129"/>
      <c r="E133" s="129" t="s">
        <v>302</v>
      </c>
      <c r="F133" s="130">
        <v>492.83</v>
      </c>
      <c r="G133" s="131">
        <v>494.23</v>
      </c>
      <c r="H133" s="143">
        <v>469.48</v>
      </c>
      <c r="J133" s="133">
        <f t="shared" si="1"/>
        <v>586.85</v>
      </c>
    </row>
    <row r="134" spans="1:10" x14ac:dyDescent="0.3">
      <c r="A134" s="129" t="s">
        <v>35</v>
      </c>
      <c r="B134" s="129" t="s">
        <v>295</v>
      </c>
      <c r="C134" s="129"/>
      <c r="D134" s="129"/>
      <c r="E134" s="129" t="s">
        <v>303</v>
      </c>
      <c r="F134" s="130">
        <v>492.83</v>
      </c>
      <c r="G134" s="131">
        <v>494.23</v>
      </c>
      <c r="H134" s="143">
        <v>436.53</v>
      </c>
      <c r="J134" s="133">
        <f t="shared" si="1"/>
        <v>545.66</v>
      </c>
    </row>
    <row r="135" spans="1:10" x14ac:dyDescent="0.3">
      <c r="A135" s="129" t="s">
        <v>35</v>
      </c>
      <c r="B135" s="129" t="s">
        <v>295</v>
      </c>
      <c r="C135" s="129"/>
      <c r="D135" s="129"/>
      <c r="E135" s="129" t="s">
        <v>304</v>
      </c>
      <c r="F135" s="130">
        <v>492.83</v>
      </c>
      <c r="G135" s="131">
        <v>494.23</v>
      </c>
      <c r="H135" s="143">
        <v>469.48</v>
      </c>
      <c r="J135" s="133">
        <f t="shared" si="1"/>
        <v>586.85</v>
      </c>
    </row>
    <row r="136" spans="1:10" x14ac:dyDescent="0.3">
      <c r="A136" s="129" t="s">
        <v>35</v>
      </c>
      <c r="B136" s="129" t="s">
        <v>295</v>
      </c>
      <c r="C136" s="129"/>
      <c r="D136" s="129"/>
      <c r="E136" s="129" t="s">
        <v>305</v>
      </c>
      <c r="F136" s="130">
        <v>492.83</v>
      </c>
      <c r="G136" s="131">
        <v>494.23</v>
      </c>
      <c r="H136" s="143">
        <v>436.53</v>
      </c>
      <c r="J136" s="133">
        <f t="shared" si="1"/>
        <v>545.66</v>
      </c>
    </row>
    <row r="137" spans="1:10" x14ac:dyDescent="0.3">
      <c r="A137" s="129" t="s">
        <v>35</v>
      </c>
      <c r="B137" s="129" t="s">
        <v>295</v>
      </c>
      <c r="C137" s="129"/>
      <c r="D137" s="129"/>
      <c r="E137" s="129" t="s">
        <v>306</v>
      </c>
      <c r="F137" s="130">
        <v>492.83</v>
      </c>
      <c r="G137" s="131">
        <v>494.23</v>
      </c>
      <c r="H137" s="143">
        <v>436.53</v>
      </c>
      <c r="J137" s="133">
        <f t="shared" si="1"/>
        <v>545.66</v>
      </c>
    </row>
    <row r="138" spans="1:10" x14ac:dyDescent="0.3">
      <c r="A138" s="129" t="s">
        <v>35</v>
      </c>
      <c r="B138" s="129" t="s">
        <v>295</v>
      </c>
      <c r="C138" s="129"/>
      <c r="D138" s="129"/>
      <c r="E138" s="129" t="s">
        <v>307</v>
      </c>
      <c r="F138" s="130">
        <v>492.83</v>
      </c>
      <c r="G138" s="131">
        <v>445.82</v>
      </c>
      <c r="H138" s="143">
        <v>410.57</v>
      </c>
      <c r="J138" s="133">
        <f t="shared" si="1"/>
        <v>513.21</v>
      </c>
    </row>
    <row r="139" spans="1:10" x14ac:dyDescent="0.3">
      <c r="A139" s="129" t="s">
        <v>107</v>
      </c>
      <c r="B139" s="129" t="s">
        <v>162</v>
      </c>
      <c r="C139" s="129"/>
      <c r="D139" s="129"/>
      <c r="E139" s="129" t="s">
        <v>308</v>
      </c>
      <c r="F139" s="130">
        <v>503.32</v>
      </c>
      <c r="G139" s="131">
        <v>513.29999999999995</v>
      </c>
      <c r="H139" s="136">
        <v>570.11</v>
      </c>
      <c r="J139" s="133">
        <f t="shared" ref="J139:J202" si="2">+ROUND(H139*1.25,2)</f>
        <v>712.64</v>
      </c>
    </row>
    <row r="140" spans="1:10" x14ac:dyDescent="0.3">
      <c r="A140" s="129" t="s">
        <v>107</v>
      </c>
      <c r="B140" s="129" t="s">
        <v>162</v>
      </c>
      <c r="C140" s="129"/>
      <c r="D140" s="129"/>
      <c r="E140" s="129" t="s">
        <v>309</v>
      </c>
      <c r="F140" s="130">
        <v>503.32</v>
      </c>
      <c r="G140" s="131">
        <v>513.29999999999995</v>
      </c>
      <c r="H140" s="136">
        <v>570.11</v>
      </c>
      <c r="J140" s="133">
        <f t="shared" si="2"/>
        <v>712.64</v>
      </c>
    </row>
    <row r="141" spans="1:10" x14ac:dyDescent="0.3">
      <c r="A141" s="129" t="s">
        <v>107</v>
      </c>
      <c r="B141" s="129" t="s">
        <v>162</v>
      </c>
      <c r="C141" s="129"/>
      <c r="D141" s="129"/>
      <c r="E141" s="129" t="s">
        <v>310</v>
      </c>
      <c r="F141" s="130">
        <v>503.32</v>
      </c>
      <c r="G141" s="131">
        <v>513.29999999999995</v>
      </c>
      <c r="H141" s="136">
        <v>570.11</v>
      </c>
      <c r="J141" s="133">
        <f t="shared" si="2"/>
        <v>712.64</v>
      </c>
    </row>
    <row r="142" spans="1:10" x14ac:dyDescent="0.3">
      <c r="A142" s="129" t="s">
        <v>107</v>
      </c>
      <c r="B142" s="129" t="s">
        <v>162</v>
      </c>
      <c r="C142" s="129"/>
      <c r="D142" s="129"/>
      <c r="E142" s="129" t="s">
        <v>311</v>
      </c>
      <c r="F142" s="130">
        <v>503.32</v>
      </c>
      <c r="G142" s="131">
        <v>513.29999999999995</v>
      </c>
      <c r="H142" s="136">
        <v>570.11</v>
      </c>
      <c r="J142" s="133">
        <f t="shared" si="2"/>
        <v>712.64</v>
      </c>
    </row>
    <row r="143" spans="1:10" x14ac:dyDescent="0.3">
      <c r="A143" s="129" t="s">
        <v>107</v>
      </c>
      <c r="B143" s="129" t="s">
        <v>162</v>
      </c>
      <c r="C143" s="129"/>
      <c r="D143" s="129"/>
      <c r="E143" s="129" t="s">
        <v>312</v>
      </c>
      <c r="F143" s="130">
        <v>503.32</v>
      </c>
      <c r="G143" s="131">
        <v>513.29999999999995</v>
      </c>
      <c r="H143" s="136">
        <v>570.11</v>
      </c>
      <c r="J143" s="133">
        <f t="shared" si="2"/>
        <v>712.64</v>
      </c>
    </row>
    <row r="144" spans="1:10" x14ac:dyDescent="0.3">
      <c r="A144" s="129" t="s">
        <v>107</v>
      </c>
      <c r="B144" s="129" t="s">
        <v>162</v>
      </c>
      <c r="C144" s="129"/>
      <c r="D144" s="129"/>
      <c r="E144" s="129" t="s">
        <v>313</v>
      </c>
      <c r="F144" s="130">
        <v>503.32</v>
      </c>
      <c r="G144" s="131">
        <v>513.29999999999995</v>
      </c>
      <c r="H144" s="136">
        <v>570.11</v>
      </c>
      <c r="J144" s="133">
        <f t="shared" si="2"/>
        <v>712.64</v>
      </c>
    </row>
    <row r="145" spans="1:10" x14ac:dyDescent="0.3">
      <c r="A145" s="129" t="s">
        <v>107</v>
      </c>
      <c r="B145" s="129" t="s">
        <v>162</v>
      </c>
      <c r="C145" s="129"/>
      <c r="D145" s="129"/>
      <c r="E145" s="129" t="s">
        <v>314</v>
      </c>
      <c r="F145" s="130">
        <v>503.32</v>
      </c>
      <c r="G145" s="131">
        <v>513.29999999999995</v>
      </c>
      <c r="H145" s="136">
        <v>570.11</v>
      </c>
      <c r="J145" s="133">
        <f t="shared" si="2"/>
        <v>712.64</v>
      </c>
    </row>
    <row r="146" spans="1:10" x14ac:dyDescent="0.3">
      <c r="A146" s="129" t="s">
        <v>107</v>
      </c>
      <c r="B146" s="129" t="s">
        <v>162</v>
      </c>
      <c r="C146" s="129"/>
      <c r="D146" s="129"/>
      <c r="E146" s="129" t="s">
        <v>315</v>
      </c>
      <c r="F146" s="130">
        <v>503.32</v>
      </c>
      <c r="G146" s="131">
        <v>513.29999999999995</v>
      </c>
      <c r="H146" s="136">
        <v>570.11</v>
      </c>
      <c r="J146" s="133">
        <f t="shared" si="2"/>
        <v>712.64</v>
      </c>
    </row>
    <row r="147" spans="1:10" x14ac:dyDescent="0.3">
      <c r="A147" s="129" t="s">
        <v>107</v>
      </c>
      <c r="B147" s="129" t="s">
        <v>162</v>
      </c>
      <c r="C147" s="129"/>
      <c r="D147" s="129"/>
      <c r="E147" s="129" t="s">
        <v>316</v>
      </c>
      <c r="F147" s="130">
        <v>503.32</v>
      </c>
      <c r="G147" s="131">
        <v>513.29999999999995</v>
      </c>
      <c r="H147" s="136">
        <v>570.11</v>
      </c>
      <c r="J147" s="133">
        <f t="shared" si="2"/>
        <v>712.64</v>
      </c>
    </row>
    <row r="148" spans="1:10" x14ac:dyDescent="0.3">
      <c r="A148" s="129" t="s">
        <v>107</v>
      </c>
      <c r="B148" s="129" t="s">
        <v>162</v>
      </c>
      <c r="C148" s="129"/>
      <c r="D148" s="129"/>
      <c r="E148" s="129" t="s">
        <v>317</v>
      </c>
      <c r="F148" s="130">
        <v>503.32</v>
      </c>
      <c r="G148" s="131">
        <v>513.29999999999995</v>
      </c>
      <c r="H148" s="136">
        <v>570.11</v>
      </c>
      <c r="J148" s="133">
        <f t="shared" si="2"/>
        <v>712.64</v>
      </c>
    </row>
    <row r="149" spans="1:10" x14ac:dyDescent="0.3">
      <c r="A149" s="129" t="s">
        <v>107</v>
      </c>
      <c r="B149" s="129" t="s">
        <v>162</v>
      </c>
      <c r="C149" s="129"/>
      <c r="D149" s="129"/>
      <c r="E149" s="129" t="s">
        <v>318</v>
      </c>
      <c r="F149" s="130">
        <v>503.32</v>
      </c>
      <c r="G149" s="131">
        <v>513.29999999999995</v>
      </c>
      <c r="H149" s="136">
        <v>570.11</v>
      </c>
      <c r="J149" s="133">
        <f t="shared" si="2"/>
        <v>712.64</v>
      </c>
    </row>
    <row r="150" spans="1:10" x14ac:dyDescent="0.3">
      <c r="A150" s="129" t="s">
        <v>107</v>
      </c>
      <c r="B150" s="129" t="s">
        <v>162</v>
      </c>
      <c r="C150" s="129"/>
      <c r="D150" s="129"/>
      <c r="E150" s="129" t="s">
        <v>319</v>
      </c>
      <c r="F150" s="130">
        <v>503.32</v>
      </c>
      <c r="G150" s="131">
        <v>513.29999999999995</v>
      </c>
      <c r="H150" s="136">
        <v>570.11</v>
      </c>
      <c r="J150" s="133">
        <f t="shared" si="2"/>
        <v>712.64</v>
      </c>
    </row>
    <row r="151" spans="1:10" x14ac:dyDescent="0.3">
      <c r="A151" s="129" t="s">
        <v>107</v>
      </c>
      <c r="B151" s="129" t="s">
        <v>162</v>
      </c>
      <c r="C151" s="129"/>
      <c r="D151" s="129"/>
      <c r="E151" s="129" t="s">
        <v>320</v>
      </c>
      <c r="F151" s="130">
        <v>503.32</v>
      </c>
      <c r="G151" s="131">
        <v>513.29999999999995</v>
      </c>
      <c r="H151" s="136">
        <v>570.11</v>
      </c>
      <c r="J151" s="133">
        <f t="shared" si="2"/>
        <v>712.64</v>
      </c>
    </row>
    <row r="152" spans="1:10" x14ac:dyDescent="0.3">
      <c r="A152" s="129" t="s">
        <v>36</v>
      </c>
      <c r="B152" s="129" t="s">
        <v>321</v>
      </c>
      <c r="C152" s="129"/>
      <c r="D152" s="129"/>
      <c r="E152" s="129" t="s">
        <v>322</v>
      </c>
      <c r="F152" s="130">
        <v>440.97</v>
      </c>
      <c r="G152" s="135">
        <v>448.51</v>
      </c>
      <c r="H152" s="136">
        <v>491.42</v>
      </c>
      <c r="J152" s="133">
        <f t="shared" si="2"/>
        <v>614.28</v>
      </c>
    </row>
    <row r="153" spans="1:10" x14ac:dyDescent="0.3">
      <c r="A153" s="129" t="s">
        <v>36</v>
      </c>
      <c r="B153" s="129" t="s">
        <v>321</v>
      </c>
      <c r="C153" s="129"/>
      <c r="D153" s="129"/>
      <c r="E153" s="129" t="s">
        <v>323</v>
      </c>
      <c r="F153" s="130">
        <v>440.97</v>
      </c>
      <c r="G153" s="135">
        <v>448.51</v>
      </c>
      <c r="H153" s="136">
        <v>491.42</v>
      </c>
      <c r="J153" s="133">
        <f t="shared" si="2"/>
        <v>614.28</v>
      </c>
    </row>
    <row r="154" spans="1:10" x14ac:dyDescent="0.3">
      <c r="A154" s="129" t="s">
        <v>36</v>
      </c>
      <c r="B154" s="129" t="s">
        <v>321</v>
      </c>
      <c r="C154" s="129"/>
      <c r="D154" s="129"/>
      <c r="E154" s="129" t="s">
        <v>324</v>
      </c>
      <c r="F154" s="130">
        <v>440.97</v>
      </c>
      <c r="G154" s="135">
        <v>448.51</v>
      </c>
      <c r="H154" s="136">
        <v>491.42</v>
      </c>
      <c r="J154" s="133">
        <f t="shared" si="2"/>
        <v>614.28</v>
      </c>
    </row>
    <row r="155" spans="1:10" x14ac:dyDescent="0.3">
      <c r="A155" s="129" t="s">
        <v>36</v>
      </c>
      <c r="B155" s="129" t="s">
        <v>321</v>
      </c>
      <c r="C155" s="129"/>
      <c r="D155" s="129"/>
      <c r="E155" s="129" t="s">
        <v>325</v>
      </c>
      <c r="F155" s="130">
        <v>440.97</v>
      </c>
      <c r="G155" s="135">
        <v>448.51</v>
      </c>
      <c r="H155" s="136">
        <v>491.42</v>
      </c>
      <c r="J155" s="133">
        <f t="shared" si="2"/>
        <v>614.28</v>
      </c>
    </row>
    <row r="156" spans="1:10" x14ac:dyDescent="0.3">
      <c r="A156" s="129" t="s">
        <v>36</v>
      </c>
      <c r="B156" s="129" t="s">
        <v>321</v>
      </c>
      <c r="C156" s="129"/>
      <c r="D156" s="129"/>
      <c r="E156" s="129" t="s">
        <v>326</v>
      </c>
      <c r="F156" s="130">
        <v>440.97</v>
      </c>
      <c r="G156" s="135">
        <v>448.51</v>
      </c>
      <c r="H156" s="136">
        <v>491.42</v>
      </c>
      <c r="J156" s="133">
        <f t="shared" si="2"/>
        <v>614.28</v>
      </c>
    </row>
    <row r="157" spans="1:10" x14ac:dyDescent="0.3">
      <c r="A157" s="129" t="s">
        <v>36</v>
      </c>
      <c r="B157" s="129" t="s">
        <v>321</v>
      </c>
      <c r="C157" s="129"/>
      <c r="D157" s="129"/>
      <c r="E157" s="129" t="s">
        <v>327</v>
      </c>
      <c r="F157" s="130">
        <v>440.97</v>
      </c>
      <c r="G157" s="135">
        <v>448.51</v>
      </c>
      <c r="H157" s="136">
        <v>491.42</v>
      </c>
      <c r="J157" s="133">
        <f t="shared" si="2"/>
        <v>614.28</v>
      </c>
    </row>
    <row r="158" spans="1:10" x14ac:dyDescent="0.3">
      <c r="A158" s="129" t="s">
        <v>36</v>
      </c>
      <c r="B158" s="129" t="s">
        <v>321</v>
      </c>
      <c r="C158" s="129"/>
      <c r="D158" s="129"/>
      <c r="E158" s="129" t="s">
        <v>328</v>
      </c>
      <c r="F158" s="130">
        <v>440.97</v>
      </c>
      <c r="G158" s="135">
        <v>448.51</v>
      </c>
      <c r="H158" s="136">
        <v>491.42</v>
      </c>
      <c r="J158" s="133">
        <f t="shared" si="2"/>
        <v>614.28</v>
      </c>
    </row>
    <row r="159" spans="1:10" x14ac:dyDescent="0.3">
      <c r="A159" s="129" t="s">
        <v>36</v>
      </c>
      <c r="B159" s="129" t="s">
        <v>321</v>
      </c>
      <c r="C159" s="129"/>
      <c r="D159" s="129"/>
      <c r="E159" s="129" t="s">
        <v>329</v>
      </c>
      <c r="F159" s="130">
        <v>440.97</v>
      </c>
      <c r="G159" s="135">
        <v>448.51</v>
      </c>
      <c r="H159" s="136">
        <v>491.42</v>
      </c>
      <c r="J159" s="133">
        <f t="shared" si="2"/>
        <v>614.28</v>
      </c>
    </row>
    <row r="160" spans="1:10" x14ac:dyDescent="0.3">
      <c r="A160" s="129" t="s">
        <v>36</v>
      </c>
      <c r="B160" s="129" t="s">
        <v>321</v>
      </c>
      <c r="C160" s="129"/>
      <c r="D160" s="129"/>
      <c r="E160" s="129" t="s">
        <v>330</v>
      </c>
      <c r="F160" s="130">
        <v>440.97</v>
      </c>
      <c r="G160" s="135">
        <v>448.51</v>
      </c>
      <c r="H160" s="136">
        <v>491.42</v>
      </c>
      <c r="J160" s="133">
        <f t="shared" si="2"/>
        <v>614.28</v>
      </c>
    </row>
    <row r="161" spans="1:10" x14ac:dyDescent="0.3">
      <c r="A161" s="129" t="s">
        <v>36</v>
      </c>
      <c r="B161" s="129" t="s">
        <v>321</v>
      </c>
      <c r="C161" s="129"/>
      <c r="D161" s="129"/>
      <c r="E161" s="129" t="s">
        <v>331</v>
      </c>
      <c r="F161" s="130">
        <v>440.97</v>
      </c>
      <c r="G161" s="135">
        <v>448.51</v>
      </c>
      <c r="H161" s="136">
        <v>491.42</v>
      </c>
      <c r="J161" s="133">
        <f t="shared" si="2"/>
        <v>614.28</v>
      </c>
    </row>
    <row r="162" spans="1:10" x14ac:dyDescent="0.3">
      <c r="A162" s="129" t="s">
        <v>36</v>
      </c>
      <c r="B162" s="129" t="s">
        <v>321</v>
      </c>
      <c r="C162" s="129"/>
      <c r="D162" s="129"/>
      <c r="E162" s="129" t="s">
        <v>332</v>
      </c>
      <c r="F162" s="130">
        <v>440.97</v>
      </c>
      <c r="G162" s="135">
        <v>448.51</v>
      </c>
      <c r="H162" s="136">
        <v>491.42</v>
      </c>
      <c r="J162" s="133">
        <f t="shared" si="2"/>
        <v>614.28</v>
      </c>
    </row>
    <row r="163" spans="1:10" x14ac:dyDescent="0.3">
      <c r="A163" s="129" t="s">
        <v>36</v>
      </c>
      <c r="B163" s="129" t="s">
        <v>321</v>
      </c>
      <c r="C163" s="129"/>
      <c r="D163" s="129"/>
      <c r="E163" s="129" t="s">
        <v>333</v>
      </c>
      <c r="F163" s="130">
        <v>440.97</v>
      </c>
      <c r="G163" s="135">
        <v>448.51</v>
      </c>
      <c r="H163" s="136">
        <v>491.42</v>
      </c>
      <c r="J163" s="133">
        <f t="shared" si="2"/>
        <v>614.28</v>
      </c>
    </row>
    <row r="164" spans="1:10" x14ac:dyDescent="0.3">
      <c r="A164" s="129" t="s">
        <v>36</v>
      </c>
      <c r="B164" s="129" t="s">
        <v>321</v>
      </c>
      <c r="C164" s="129"/>
      <c r="D164" s="129"/>
      <c r="E164" s="129" t="s">
        <v>334</v>
      </c>
      <c r="F164" s="130">
        <v>440.97</v>
      </c>
      <c r="G164" s="135">
        <v>448.51</v>
      </c>
      <c r="H164" s="136">
        <v>491.42</v>
      </c>
      <c r="J164" s="133">
        <f t="shared" si="2"/>
        <v>614.28</v>
      </c>
    </row>
    <row r="165" spans="1:10" x14ac:dyDescent="0.3">
      <c r="A165" s="129" t="s">
        <v>36</v>
      </c>
      <c r="B165" s="129" t="s">
        <v>321</v>
      </c>
      <c r="C165" s="129"/>
      <c r="D165" s="129"/>
      <c r="E165" s="129" t="s">
        <v>335</v>
      </c>
      <c r="F165" s="130">
        <v>440.97</v>
      </c>
      <c r="G165" s="135">
        <v>448.51</v>
      </c>
      <c r="H165" s="136">
        <v>491.42</v>
      </c>
      <c r="J165" s="133">
        <f t="shared" si="2"/>
        <v>614.28</v>
      </c>
    </row>
    <row r="166" spans="1:10" x14ac:dyDescent="0.3">
      <c r="A166" s="129" t="s">
        <v>36</v>
      </c>
      <c r="B166" s="129" t="s">
        <v>321</v>
      </c>
      <c r="C166" s="129"/>
      <c r="D166" s="129"/>
      <c r="E166" s="129" t="s">
        <v>336</v>
      </c>
      <c r="F166" s="130">
        <v>440.97</v>
      </c>
      <c r="G166" s="135">
        <v>448.51</v>
      </c>
      <c r="H166" s="136">
        <v>491.42</v>
      </c>
      <c r="J166" s="133">
        <f t="shared" si="2"/>
        <v>614.28</v>
      </c>
    </row>
    <row r="167" spans="1:10" x14ac:dyDescent="0.3">
      <c r="A167" s="129" t="s">
        <v>36</v>
      </c>
      <c r="B167" s="129" t="s">
        <v>321</v>
      </c>
      <c r="C167" s="129"/>
      <c r="D167" s="129"/>
      <c r="E167" s="129" t="s">
        <v>337</v>
      </c>
      <c r="F167" s="130">
        <v>440.97</v>
      </c>
      <c r="G167" s="135">
        <v>448.51</v>
      </c>
      <c r="H167" s="136">
        <v>491.42</v>
      </c>
      <c r="J167" s="133">
        <f t="shared" si="2"/>
        <v>614.28</v>
      </c>
    </row>
    <row r="168" spans="1:10" x14ac:dyDescent="0.3">
      <c r="A168" s="129" t="s">
        <v>36</v>
      </c>
      <c r="B168" s="129" t="s">
        <v>321</v>
      </c>
      <c r="C168" s="129"/>
      <c r="D168" s="129"/>
      <c r="E168" s="129" t="s">
        <v>338</v>
      </c>
      <c r="F168" s="130">
        <v>440.97</v>
      </c>
      <c r="G168" s="135">
        <v>448.51</v>
      </c>
      <c r="H168" s="136">
        <v>491.42</v>
      </c>
      <c r="J168" s="133">
        <f t="shared" si="2"/>
        <v>614.28</v>
      </c>
    </row>
    <row r="169" spans="1:10" x14ac:dyDescent="0.3">
      <c r="A169" s="129" t="s">
        <v>37</v>
      </c>
      <c r="B169" s="129" t="s">
        <v>339</v>
      </c>
      <c r="C169" s="129" t="s">
        <v>173</v>
      </c>
      <c r="D169" s="129"/>
      <c r="E169" s="129" t="s">
        <v>340</v>
      </c>
      <c r="F169" s="130">
        <v>410.15</v>
      </c>
      <c r="G169" s="137">
        <v>435.58</v>
      </c>
      <c r="H169" s="140">
        <v>447.15</v>
      </c>
      <c r="J169" s="133">
        <f t="shared" si="2"/>
        <v>558.94000000000005</v>
      </c>
    </row>
    <row r="170" spans="1:10" x14ac:dyDescent="0.3">
      <c r="A170" s="129" t="s">
        <v>37</v>
      </c>
      <c r="B170" s="129" t="s">
        <v>339</v>
      </c>
      <c r="C170" s="129" t="s">
        <v>171</v>
      </c>
      <c r="D170" s="129"/>
      <c r="E170" s="129" t="s">
        <v>341</v>
      </c>
      <c r="F170" s="130">
        <v>457.86</v>
      </c>
      <c r="G170" s="137">
        <v>479.16</v>
      </c>
      <c r="H170" s="140">
        <v>499.91</v>
      </c>
      <c r="J170" s="133">
        <f t="shared" si="2"/>
        <v>624.89</v>
      </c>
    </row>
    <row r="171" spans="1:10" x14ac:dyDescent="0.3">
      <c r="A171" s="129" t="s">
        <v>37</v>
      </c>
      <c r="B171" s="129" t="s">
        <v>339</v>
      </c>
      <c r="C171" s="129" t="s">
        <v>171</v>
      </c>
      <c r="D171" s="129"/>
      <c r="E171" s="129" t="s">
        <v>342</v>
      </c>
      <c r="F171" s="130">
        <v>457.86</v>
      </c>
      <c r="G171" s="137">
        <v>479.16</v>
      </c>
      <c r="H171" s="140">
        <v>499.91</v>
      </c>
      <c r="J171" s="133">
        <f t="shared" si="2"/>
        <v>624.89</v>
      </c>
    </row>
    <row r="172" spans="1:10" x14ac:dyDescent="0.3">
      <c r="A172" s="129" t="s">
        <v>37</v>
      </c>
      <c r="B172" s="129" t="s">
        <v>339</v>
      </c>
      <c r="C172" s="129" t="s">
        <v>184</v>
      </c>
      <c r="D172" s="129"/>
      <c r="E172" s="129" t="s">
        <v>343</v>
      </c>
      <c r="F172" s="130">
        <v>412.62</v>
      </c>
      <c r="G172" s="137">
        <v>432.11</v>
      </c>
      <c r="H172" s="140">
        <v>446.07</v>
      </c>
      <c r="J172" s="133">
        <f t="shared" si="2"/>
        <v>557.59</v>
      </c>
    </row>
    <row r="173" spans="1:10" x14ac:dyDescent="0.3">
      <c r="A173" s="129" t="s">
        <v>37</v>
      </c>
      <c r="B173" s="129" t="s">
        <v>339</v>
      </c>
      <c r="C173" s="129" t="s">
        <v>173</v>
      </c>
      <c r="D173" s="129"/>
      <c r="E173" s="129" t="s">
        <v>344</v>
      </c>
      <c r="F173" s="130">
        <v>410.15</v>
      </c>
      <c r="G173" s="137">
        <v>435.58</v>
      </c>
      <c r="H173" s="140">
        <v>447.15</v>
      </c>
      <c r="J173" s="133">
        <f t="shared" si="2"/>
        <v>558.94000000000005</v>
      </c>
    </row>
    <row r="174" spans="1:10" x14ac:dyDescent="0.3">
      <c r="A174" s="129" t="s">
        <v>37</v>
      </c>
      <c r="B174" s="129" t="s">
        <v>339</v>
      </c>
      <c r="C174" s="129" t="s">
        <v>173</v>
      </c>
      <c r="D174" s="129"/>
      <c r="E174" s="129" t="s">
        <v>345</v>
      </c>
      <c r="F174" s="130">
        <v>410.15</v>
      </c>
      <c r="G174" s="137">
        <v>435.58</v>
      </c>
      <c r="H174" s="140">
        <v>447.15</v>
      </c>
      <c r="J174" s="133">
        <f t="shared" si="2"/>
        <v>558.94000000000005</v>
      </c>
    </row>
    <row r="175" spans="1:10" x14ac:dyDescent="0.3">
      <c r="A175" s="129" t="s">
        <v>37</v>
      </c>
      <c r="B175" s="129" t="s">
        <v>339</v>
      </c>
      <c r="C175" s="129" t="s">
        <v>173</v>
      </c>
      <c r="D175" s="129"/>
      <c r="E175" s="129" t="s">
        <v>346</v>
      </c>
      <c r="F175" s="130">
        <v>410.15</v>
      </c>
      <c r="G175" s="137">
        <v>435.58</v>
      </c>
      <c r="H175" s="140">
        <v>447.15</v>
      </c>
      <c r="J175" s="133">
        <f t="shared" si="2"/>
        <v>558.94000000000005</v>
      </c>
    </row>
    <row r="176" spans="1:10" x14ac:dyDescent="0.3">
      <c r="A176" s="129" t="s">
        <v>37</v>
      </c>
      <c r="B176" s="129" t="s">
        <v>339</v>
      </c>
      <c r="C176" s="129" t="s">
        <v>171</v>
      </c>
      <c r="D176" s="129"/>
      <c r="E176" s="129" t="s">
        <v>347</v>
      </c>
      <c r="F176" s="130">
        <v>457.86</v>
      </c>
      <c r="G176" s="137">
        <v>479.16</v>
      </c>
      <c r="H176" s="140">
        <v>499.91</v>
      </c>
      <c r="J176" s="133">
        <f t="shared" si="2"/>
        <v>624.89</v>
      </c>
    </row>
    <row r="177" spans="1:10" x14ac:dyDescent="0.3">
      <c r="A177" s="129" t="s">
        <v>37</v>
      </c>
      <c r="B177" s="129" t="s">
        <v>339</v>
      </c>
      <c r="C177" s="129" t="s">
        <v>169</v>
      </c>
      <c r="D177" s="129"/>
      <c r="E177" s="129" t="s">
        <v>348</v>
      </c>
      <c r="F177" s="130">
        <v>392.17</v>
      </c>
      <c r="G177" s="137">
        <v>421.45</v>
      </c>
      <c r="H177" s="140">
        <v>431.33</v>
      </c>
      <c r="J177" s="133">
        <f t="shared" si="2"/>
        <v>539.16</v>
      </c>
    </row>
    <row r="178" spans="1:10" x14ac:dyDescent="0.3">
      <c r="A178" s="129" t="s">
        <v>37</v>
      </c>
      <c r="B178" s="129" t="s">
        <v>339</v>
      </c>
      <c r="C178" s="129" t="s">
        <v>184</v>
      </c>
      <c r="D178" s="129"/>
      <c r="E178" s="129" t="s">
        <v>349</v>
      </c>
      <c r="F178" s="130">
        <v>412.62</v>
      </c>
      <c r="G178" s="137">
        <v>432.11</v>
      </c>
      <c r="H178" s="140">
        <v>446.07</v>
      </c>
      <c r="J178" s="133">
        <f t="shared" si="2"/>
        <v>557.59</v>
      </c>
    </row>
    <row r="179" spans="1:10" x14ac:dyDescent="0.3">
      <c r="A179" s="129" t="s">
        <v>37</v>
      </c>
      <c r="B179" s="129" t="s">
        <v>339</v>
      </c>
      <c r="C179" s="129" t="s">
        <v>169</v>
      </c>
      <c r="D179" s="129"/>
      <c r="E179" s="129" t="s">
        <v>350</v>
      </c>
      <c r="F179" s="130">
        <v>392.17</v>
      </c>
      <c r="G179" s="137">
        <v>421.45</v>
      </c>
      <c r="H179" s="140">
        <v>431.33</v>
      </c>
      <c r="J179" s="133">
        <f t="shared" si="2"/>
        <v>539.16</v>
      </c>
    </row>
    <row r="180" spans="1:10" x14ac:dyDescent="0.3">
      <c r="A180" s="129" t="s">
        <v>37</v>
      </c>
      <c r="B180" s="129" t="s">
        <v>339</v>
      </c>
      <c r="C180" s="129" t="s">
        <v>171</v>
      </c>
      <c r="D180" s="129"/>
      <c r="E180" s="129" t="s">
        <v>351</v>
      </c>
      <c r="F180" s="130">
        <v>457.86</v>
      </c>
      <c r="G180" s="137">
        <v>479.16</v>
      </c>
      <c r="H180" s="140">
        <v>499.91</v>
      </c>
      <c r="J180" s="133">
        <f t="shared" si="2"/>
        <v>624.89</v>
      </c>
    </row>
    <row r="181" spans="1:10" x14ac:dyDescent="0.3">
      <c r="A181" s="129" t="s">
        <v>37</v>
      </c>
      <c r="B181" s="129" t="s">
        <v>339</v>
      </c>
      <c r="C181" s="129" t="s">
        <v>169</v>
      </c>
      <c r="D181" s="129"/>
      <c r="E181" s="129" t="s">
        <v>352</v>
      </c>
      <c r="F181" s="130">
        <v>392.17</v>
      </c>
      <c r="G181" s="137">
        <v>421.45</v>
      </c>
      <c r="H181" s="140">
        <v>431.33</v>
      </c>
      <c r="J181" s="133">
        <f t="shared" si="2"/>
        <v>539.16</v>
      </c>
    </row>
    <row r="182" spans="1:10" x14ac:dyDescent="0.3">
      <c r="A182" s="129" t="s">
        <v>37</v>
      </c>
      <c r="B182" s="129" t="s">
        <v>339</v>
      </c>
      <c r="C182" s="129" t="s">
        <v>184</v>
      </c>
      <c r="D182" s="129"/>
      <c r="E182" s="129" t="s">
        <v>353</v>
      </c>
      <c r="F182" s="130">
        <v>412.62</v>
      </c>
      <c r="G182" s="137">
        <v>432.11</v>
      </c>
      <c r="H182" s="140">
        <v>446.07</v>
      </c>
      <c r="J182" s="133">
        <f t="shared" si="2"/>
        <v>557.59</v>
      </c>
    </row>
    <row r="183" spans="1:10" x14ac:dyDescent="0.3">
      <c r="A183" s="129" t="s">
        <v>37</v>
      </c>
      <c r="B183" s="129" t="s">
        <v>339</v>
      </c>
      <c r="C183" s="129" t="s">
        <v>173</v>
      </c>
      <c r="D183" s="129"/>
      <c r="E183" s="129" t="s">
        <v>354</v>
      </c>
      <c r="F183" s="130">
        <v>410.15</v>
      </c>
      <c r="G183" s="137">
        <v>435.58</v>
      </c>
      <c r="H183" s="140">
        <v>447.15</v>
      </c>
      <c r="J183" s="133">
        <f t="shared" si="2"/>
        <v>558.94000000000005</v>
      </c>
    </row>
    <row r="184" spans="1:10" x14ac:dyDescent="0.3">
      <c r="A184" s="129" t="s">
        <v>37</v>
      </c>
      <c r="B184" s="129" t="s">
        <v>339</v>
      </c>
      <c r="C184" s="129" t="s">
        <v>184</v>
      </c>
      <c r="D184" s="129"/>
      <c r="E184" s="129" t="s">
        <v>355</v>
      </c>
      <c r="F184" s="130">
        <v>412.62</v>
      </c>
      <c r="G184" s="137">
        <v>432.11</v>
      </c>
      <c r="H184" s="140">
        <v>446.07</v>
      </c>
      <c r="J184" s="133">
        <f t="shared" si="2"/>
        <v>557.59</v>
      </c>
    </row>
    <row r="185" spans="1:10" x14ac:dyDescent="0.3">
      <c r="A185" s="129" t="s">
        <v>37</v>
      </c>
      <c r="B185" s="129" t="s">
        <v>339</v>
      </c>
      <c r="C185" s="129" t="s">
        <v>171</v>
      </c>
      <c r="D185" s="129"/>
      <c r="E185" s="129" t="s">
        <v>356</v>
      </c>
      <c r="F185" s="130">
        <v>457.86</v>
      </c>
      <c r="G185" s="137">
        <v>479.16</v>
      </c>
      <c r="H185" s="140">
        <v>499.91</v>
      </c>
      <c r="J185" s="133">
        <f t="shared" si="2"/>
        <v>624.89</v>
      </c>
    </row>
    <row r="186" spans="1:10" x14ac:dyDescent="0.3">
      <c r="A186" s="129" t="s">
        <v>37</v>
      </c>
      <c r="B186" s="129" t="s">
        <v>339</v>
      </c>
      <c r="C186" s="129" t="s">
        <v>171</v>
      </c>
      <c r="D186" s="129"/>
      <c r="E186" s="129" t="s">
        <v>357</v>
      </c>
      <c r="F186" s="130">
        <v>457.86</v>
      </c>
      <c r="G186" s="137">
        <v>479.16</v>
      </c>
      <c r="H186" s="140">
        <v>499.91</v>
      </c>
      <c r="J186" s="133">
        <f t="shared" si="2"/>
        <v>624.89</v>
      </c>
    </row>
    <row r="187" spans="1:10" x14ac:dyDescent="0.3">
      <c r="A187" s="129" t="s">
        <v>37</v>
      </c>
      <c r="B187" s="129" t="s">
        <v>339</v>
      </c>
      <c r="C187" s="129" t="s">
        <v>184</v>
      </c>
      <c r="D187" s="129"/>
      <c r="E187" s="129" t="s">
        <v>358</v>
      </c>
      <c r="F187" s="130">
        <v>412.62</v>
      </c>
      <c r="G187" s="137">
        <v>432.11</v>
      </c>
      <c r="H187" s="140">
        <v>446.07</v>
      </c>
      <c r="J187" s="133">
        <f t="shared" si="2"/>
        <v>557.59</v>
      </c>
    </row>
    <row r="188" spans="1:10" x14ac:dyDescent="0.3">
      <c r="A188" s="129" t="s">
        <v>37</v>
      </c>
      <c r="B188" s="129" t="s">
        <v>339</v>
      </c>
      <c r="C188" s="129" t="s">
        <v>184</v>
      </c>
      <c r="D188" s="129"/>
      <c r="E188" s="129" t="s">
        <v>359</v>
      </c>
      <c r="F188" s="130">
        <v>412.62</v>
      </c>
      <c r="G188" s="137">
        <v>432.11</v>
      </c>
      <c r="H188" s="140">
        <v>446.07</v>
      </c>
      <c r="J188" s="133">
        <f t="shared" si="2"/>
        <v>557.59</v>
      </c>
    </row>
    <row r="189" spans="1:10" x14ac:dyDescent="0.3">
      <c r="A189" s="129" t="s">
        <v>37</v>
      </c>
      <c r="B189" s="129" t="s">
        <v>339</v>
      </c>
      <c r="C189" s="129" t="s">
        <v>173</v>
      </c>
      <c r="D189" s="129"/>
      <c r="E189" s="129" t="s">
        <v>360</v>
      </c>
      <c r="F189" s="130">
        <v>410.15</v>
      </c>
      <c r="G189" s="137">
        <v>435.58</v>
      </c>
      <c r="H189" s="140">
        <v>447.15</v>
      </c>
      <c r="J189" s="133">
        <f t="shared" si="2"/>
        <v>558.94000000000005</v>
      </c>
    </row>
    <row r="190" spans="1:10" x14ac:dyDescent="0.3">
      <c r="A190" s="129" t="s">
        <v>37</v>
      </c>
      <c r="B190" s="129" t="s">
        <v>339</v>
      </c>
      <c r="C190" s="129" t="s">
        <v>173</v>
      </c>
      <c r="D190" s="129"/>
      <c r="E190" s="129" t="s">
        <v>361</v>
      </c>
      <c r="F190" s="130">
        <v>410.15</v>
      </c>
      <c r="G190" s="137">
        <v>435.58</v>
      </c>
      <c r="H190" s="140">
        <v>447.15</v>
      </c>
      <c r="J190" s="133">
        <f t="shared" si="2"/>
        <v>558.94000000000005</v>
      </c>
    </row>
    <row r="191" spans="1:10" x14ac:dyDescent="0.3">
      <c r="A191" s="129" t="s">
        <v>37</v>
      </c>
      <c r="B191" s="129" t="s">
        <v>339</v>
      </c>
      <c r="C191" s="129" t="s">
        <v>171</v>
      </c>
      <c r="D191" s="129"/>
      <c r="E191" s="129" t="s">
        <v>362</v>
      </c>
      <c r="F191" s="130">
        <v>457.86</v>
      </c>
      <c r="G191" s="137">
        <v>479.16</v>
      </c>
      <c r="H191" s="140">
        <v>499.91</v>
      </c>
      <c r="J191" s="133">
        <f t="shared" si="2"/>
        <v>624.89</v>
      </c>
    </row>
    <row r="192" spans="1:10" x14ac:dyDescent="0.3">
      <c r="A192" s="129" t="s">
        <v>37</v>
      </c>
      <c r="B192" s="129" t="s">
        <v>339</v>
      </c>
      <c r="C192" s="129" t="s">
        <v>173</v>
      </c>
      <c r="D192" s="129"/>
      <c r="E192" s="129" t="s">
        <v>363</v>
      </c>
      <c r="F192" s="130">
        <v>410.15</v>
      </c>
      <c r="G192" s="137">
        <v>435.58</v>
      </c>
      <c r="H192" s="140">
        <v>447.15</v>
      </c>
      <c r="J192" s="133">
        <f t="shared" si="2"/>
        <v>558.94000000000005</v>
      </c>
    </row>
    <row r="193" spans="1:10" x14ac:dyDescent="0.3">
      <c r="A193" s="129" t="s">
        <v>37</v>
      </c>
      <c r="B193" s="129" t="s">
        <v>339</v>
      </c>
      <c r="C193" s="129" t="s">
        <v>171</v>
      </c>
      <c r="D193" s="129"/>
      <c r="E193" s="129" t="s">
        <v>364</v>
      </c>
      <c r="F193" s="130">
        <v>457.86</v>
      </c>
      <c r="G193" s="137">
        <v>479.16</v>
      </c>
      <c r="H193" s="140">
        <v>499.91</v>
      </c>
      <c r="J193" s="133">
        <f t="shared" si="2"/>
        <v>624.89</v>
      </c>
    </row>
    <row r="194" spans="1:10" x14ac:dyDescent="0.3">
      <c r="A194" s="129" t="s">
        <v>38</v>
      </c>
      <c r="B194" s="129" t="s">
        <v>365</v>
      </c>
      <c r="C194" s="129" t="s">
        <v>223</v>
      </c>
      <c r="D194" s="129"/>
      <c r="E194" s="129" t="s">
        <v>366</v>
      </c>
      <c r="F194" s="130">
        <v>382.98</v>
      </c>
      <c r="G194" s="144">
        <v>384.79</v>
      </c>
      <c r="H194" s="145">
        <v>417.04</v>
      </c>
      <c r="J194" s="133">
        <f t="shared" si="2"/>
        <v>521.29999999999995</v>
      </c>
    </row>
    <row r="195" spans="1:10" x14ac:dyDescent="0.3">
      <c r="A195" s="129" t="s">
        <v>38</v>
      </c>
      <c r="B195" s="129" t="s">
        <v>365</v>
      </c>
      <c r="C195" s="129" t="s">
        <v>223</v>
      </c>
      <c r="D195" s="129"/>
      <c r="E195" s="129" t="s">
        <v>367</v>
      </c>
      <c r="F195" s="130">
        <v>382.98</v>
      </c>
      <c r="G195" s="144">
        <v>384.79</v>
      </c>
      <c r="H195" s="145">
        <v>417.04</v>
      </c>
      <c r="J195" s="133">
        <f t="shared" si="2"/>
        <v>521.29999999999995</v>
      </c>
    </row>
    <row r="196" spans="1:10" x14ac:dyDescent="0.3">
      <c r="A196" s="129" t="s">
        <v>38</v>
      </c>
      <c r="B196" s="129" t="s">
        <v>365</v>
      </c>
      <c r="C196" s="129" t="s">
        <v>223</v>
      </c>
      <c r="D196" s="129"/>
      <c r="E196" s="129" t="s">
        <v>368</v>
      </c>
      <c r="F196" s="130">
        <v>382.98</v>
      </c>
      <c r="G196" s="144">
        <v>384.79</v>
      </c>
      <c r="H196" s="145">
        <v>417.04</v>
      </c>
      <c r="J196" s="133">
        <f t="shared" si="2"/>
        <v>521.29999999999995</v>
      </c>
    </row>
    <row r="197" spans="1:10" x14ac:dyDescent="0.3">
      <c r="A197" s="129" t="s">
        <v>38</v>
      </c>
      <c r="B197" s="129" t="s">
        <v>365</v>
      </c>
      <c r="C197" s="129" t="s">
        <v>221</v>
      </c>
      <c r="D197" s="129"/>
      <c r="E197" s="129" t="s">
        <v>369</v>
      </c>
      <c r="F197" s="130">
        <v>392.54</v>
      </c>
      <c r="G197" s="144">
        <v>409.8</v>
      </c>
      <c r="H197" s="145">
        <v>443.31</v>
      </c>
      <c r="J197" s="133">
        <f t="shared" si="2"/>
        <v>554.14</v>
      </c>
    </row>
    <row r="198" spans="1:10" x14ac:dyDescent="0.3">
      <c r="A198" s="129" t="s">
        <v>38</v>
      </c>
      <c r="B198" s="129" t="s">
        <v>365</v>
      </c>
      <c r="C198" s="129" t="s">
        <v>370</v>
      </c>
      <c r="D198" s="129"/>
      <c r="E198" s="129" t="s">
        <v>371</v>
      </c>
      <c r="F198" s="130">
        <v>437.06</v>
      </c>
      <c r="G198" s="144">
        <v>456.04</v>
      </c>
      <c r="H198" s="145">
        <v>490.97</v>
      </c>
      <c r="J198" s="133">
        <f t="shared" si="2"/>
        <v>613.71</v>
      </c>
    </row>
    <row r="199" spans="1:10" x14ac:dyDescent="0.3">
      <c r="A199" s="129" t="s">
        <v>38</v>
      </c>
      <c r="B199" s="129" t="s">
        <v>365</v>
      </c>
      <c r="C199" s="129" t="s">
        <v>372</v>
      </c>
      <c r="D199" s="129"/>
      <c r="E199" s="129" t="s">
        <v>373</v>
      </c>
      <c r="F199" s="130">
        <v>359.42</v>
      </c>
      <c r="G199" s="144">
        <v>386.79</v>
      </c>
      <c r="H199" s="145">
        <v>413.31</v>
      </c>
      <c r="J199" s="133">
        <f t="shared" si="2"/>
        <v>516.64</v>
      </c>
    </row>
    <row r="200" spans="1:10" x14ac:dyDescent="0.3">
      <c r="A200" s="129" t="s">
        <v>38</v>
      </c>
      <c r="B200" s="129" t="s">
        <v>365</v>
      </c>
      <c r="C200" s="129" t="s">
        <v>223</v>
      </c>
      <c r="D200" s="129"/>
      <c r="E200" s="129" t="s">
        <v>374</v>
      </c>
      <c r="F200" s="130">
        <v>382.98</v>
      </c>
      <c r="G200" s="144">
        <v>384.79</v>
      </c>
      <c r="H200" s="145">
        <v>417.04</v>
      </c>
      <c r="J200" s="133">
        <f t="shared" si="2"/>
        <v>521.29999999999995</v>
      </c>
    </row>
    <row r="201" spans="1:10" x14ac:dyDescent="0.3">
      <c r="A201" s="129" t="s">
        <v>38</v>
      </c>
      <c r="B201" s="129" t="s">
        <v>365</v>
      </c>
      <c r="C201" s="129" t="s">
        <v>372</v>
      </c>
      <c r="D201" s="129"/>
      <c r="E201" s="129" t="s">
        <v>375</v>
      </c>
      <c r="F201" s="130">
        <v>359.42</v>
      </c>
      <c r="G201" s="144">
        <v>386.79</v>
      </c>
      <c r="H201" s="145">
        <v>413.31</v>
      </c>
      <c r="J201" s="133">
        <f t="shared" si="2"/>
        <v>516.64</v>
      </c>
    </row>
    <row r="202" spans="1:10" x14ac:dyDescent="0.3">
      <c r="A202" s="129" t="s">
        <v>38</v>
      </c>
      <c r="B202" s="129" t="s">
        <v>365</v>
      </c>
      <c r="C202" s="129" t="s">
        <v>221</v>
      </c>
      <c r="D202" s="129"/>
      <c r="E202" s="129" t="s">
        <v>376</v>
      </c>
      <c r="F202" s="130">
        <v>392.54</v>
      </c>
      <c r="G202" s="144">
        <v>409.8</v>
      </c>
      <c r="H202" s="145">
        <v>443.31</v>
      </c>
      <c r="J202" s="133">
        <f t="shared" si="2"/>
        <v>554.14</v>
      </c>
    </row>
    <row r="203" spans="1:10" x14ac:dyDescent="0.3">
      <c r="A203" s="129" t="s">
        <v>38</v>
      </c>
      <c r="B203" s="129" t="s">
        <v>365</v>
      </c>
      <c r="C203" s="129" t="s">
        <v>372</v>
      </c>
      <c r="D203" s="129"/>
      <c r="E203" s="129" t="s">
        <v>377</v>
      </c>
      <c r="F203" s="130">
        <v>359.42</v>
      </c>
      <c r="G203" s="144">
        <v>386.79</v>
      </c>
      <c r="H203" s="145">
        <v>413.31</v>
      </c>
      <c r="J203" s="133">
        <f t="shared" ref="J203:J266" si="3">+ROUND(H203*1.25,2)</f>
        <v>516.64</v>
      </c>
    </row>
    <row r="204" spans="1:10" x14ac:dyDescent="0.3">
      <c r="A204" s="129" t="s">
        <v>38</v>
      </c>
      <c r="B204" s="129" t="s">
        <v>365</v>
      </c>
      <c r="C204" s="129" t="s">
        <v>221</v>
      </c>
      <c r="D204" s="129"/>
      <c r="E204" s="129" t="s">
        <v>378</v>
      </c>
      <c r="F204" s="130">
        <v>392.54</v>
      </c>
      <c r="G204" s="144">
        <v>409.8</v>
      </c>
      <c r="H204" s="145">
        <v>443.31</v>
      </c>
      <c r="J204" s="133">
        <f t="shared" si="3"/>
        <v>554.14</v>
      </c>
    </row>
    <row r="205" spans="1:10" x14ac:dyDescent="0.3">
      <c r="A205" s="129" t="s">
        <v>38</v>
      </c>
      <c r="B205" s="129" t="s">
        <v>365</v>
      </c>
      <c r="C205" s="129" t="s">
        <v>221</v>
      </c>
      <c r="D205" s="129"/>
      <c r="E205" s="129" t="s">
        <v>379</v>
      </c>
      <c r="F205" s="130">
        <v>392.54</v>
      </c>
      <c r="G205" s="144">
        <v>409.8</v>
      </c>
      <c r="H205" s="145">
        <v>443.31</v>
      </c>
      <c r="J205" s="133">
        <f t="shared" si="3"/>
        <v>554.14</v>
      </c>
    </row>
    <row r="206" spans="1:10" x14ac:dyDescent="0.3">
      <c r="A206" s="129" t="s">
        <v>38</v>
      </c>
      <c r="B206" s="129" t="s">
        <v>365</v>
      </c>
      <c r="C206" s="129" t="s">
        <v>223</v>
      </c>
      <c r="D206" s="129"/>
      <c r="E206" s="129" t="s">
        <v>380</v>
      </c>
      <c r="F206" s="130">
        <v>382.98</v>
      </c>
      <c r="G206" s="144">
        <v>384.79</v>
      </c>
      <c r="H206" s="145">
        <v>417.04</v>
      </c>
      <c r="J206" s="133">
        <f t="shared" si="3"/>
        <v>521.29999999999995</v>
      </c>
    </row>
    <row r="207" spans="1:10" x14ac:dyDescent="0.3">
      <c r="A207" s="129" t="s">
        <v>38</v>
      </c>
      <c r="B207" s="129" t="s">
        <v>365</v>
      </c>
      <c r="C207" s="129" t="s">
        <v>221</v>
      </c>
      <c r="D207" s="129"/>
      <c r="E207" s="129" t="s">
        <v>381</v>
      </c>
      <c r="F207" s="130">
        <v>392.54</v>
      </c>
      <c r="G207" s="144">
        <v>409.8</v>
      </c>
      <c r="H207" s="145">
        <v>443.31</v>
      </c>
      <c r="J207" s="133">
        <f t="shared" si="3"/>
        <v>554.14</v>
      </c>
    </row>
    <row r="208" spans="1:10" x14ac:dyDescent="0.3">
      <c r="A208" s="129" t="s">
        <v>38</v>
      </c>
      <c r="B208" s="129" t="s">
        <v>365</v>
      </c>
      <c r="C208" s="129" t="s">
        <v>223</v>
      </c>
      <c r="D208" s="129"/>
      <c r="E208" s="129" t="s">
        <v>382</v>
      </c>
      <c r="F208" s="130">
        <v>382.98</v>
      </c>
      <c r="G208" s="144">
        <v>384.79</v>
      </c>
      <c r="H208" s="145">
        <v>417.04</v>
      </c>
      <c r="J208" s="133">
        <f t="shared" si="3"/>
        <v>521.29999999999995</v>
      </c>
    </row>
    <row r="209" spans="1:10" x14ac:dyDescent="0.3">
      <c r="A209" s="129" t="s">
        <v>38</v>
      </c>
      <c r="B209" s="129" t="s">
        <v>365</v>
      </c>
      <c r="C209" s="129" t="s">
        <v>223</v>
      </c>
      <c r="D209" s="129"/>
      <c r="E209" s="129" t="s">
        <v>383</v>
      </c>
      <c r="F209" s="130">
        <v>382.98</v>
      </c>
      <c r="G209" s="144">
        <v>384.79</v>
      </c>
      <c r="H209" s="145">
        <v>417.04</v>
      </c>
      <c r="J209" s="133">
        <f t="shared" si="3"/>
        <v>521.29999999999995</v>
      </c>
    </row>
    <row r="210" spans="1:10" x14ac:dyDescent="0.3">
      <c r="A210" s="129" t="s">
        <v>38</v>
      </c>
      <c r="B210" s="129" t="s">
        <v>365</v>
      </c>
      <c r="C210" s="129" t="s">
        <v>223</v>
      </c>
      <c r="D210" s="129"/>
      <c r="E210" s="129" t="s">
        <v>384</v>
      </c>
      <c r="F210" s="130">
        <v>382.98</v>
      </c>
      <c r="G210" s="144">
        <v>384.79</v>
      </c>
      <c r="H210" s="145">
        <v>417.04</v>
      </c>
      <c r="J210" s="133">
        <f t="shared" si="3"/>
        <v>521.29999999999995</v>
      </c>
    </row>
    <row r="211" spans="1:10" x14ac:dyDescent="0.3">
      <c r="A211" s="129" t="s">
        <v>38</v>
      </c>
      <c r="B211" s="129" t="s">
        <v>365</v>
      </c>
      <c r="C211" s="129" t="s">
        <v>223</v>
      </c>
      <c r="D211" s="129"/>
      <c r="E211" s="129" t="s">
        <v>385</v>
      </c>
      <c r="F211" s="130">
        <v>382.98</v>
      </c>
      <c r="G211" s="144">
        <v>384.79</v>
      </c>
      <c r="H211" s="145">
        <v>417.04</v>
      </c>
      <c r="J211" s="133">
        <f t="shared" si="3"/>
        <v>521.29999999999995</v>
      </c>
    </row>
    <row r="212" spans="1:10" x14ac:dyDescent="0.3">
      <c r="A212" s="129" t="s">
        <v>39</v>
      </c>
      <c r="B212" s="129" t="s">
        <v>386</v>
      </c>
      <c r="C212" s="129"/>
      <c r="D212" s="129"/>
      <c r="E212" s="129" t="s">
        <v>387</v>
      </c>
      <c r="F212" s="130">
        <v>417.86</v>
      </c>
      <c r="G212" s="144">
        <v>459.46</v>
      </c>
      <c r="H212" s="146">
        <v>471.47</v>
      </c>
      <c r="J212" s="133">
        <f t="shared" si="3"/>
        <v>589.34</v>
      </c>
    </row>
    <row r="213" spans="1:10" x14ac:dyDescent="0.3">
      <c r="A213" s="129" t="s">
        <v>39</v>
      </c>
      <c r="B213" s="129" t="s">
        <v>386</v>
      </c>
      <c r="C213" s="129"/>
      <c r="D213" s="129"/>
      <c r="E213" s="129" t="s">
        <v>388</v>
      </c>
      <c r="F213" s="130">
        <v>417.86</v>
      </c>
      <c r="G213" s="144">
        <v>459.46</v>
      </c>
      <c r="H213" s="146">
        <v>471.47</v>
      </c>
      <c r="J213" s="133">
        <f t="shared" si="3"/>
        <v>589.34</v>
      </c>
    </row>
    <row r="214" spans="1:10" x14ac:dyDescent="0.3">
      <c r="A214" s="129" t="s">
        <v>39</v>
      </c>
      <c r="B214" s="129" t="s">
        <v>386</v>
      </c>
      <c r="C214" s="129"/>
      <c r="D214" s="129"/>
      <c r="E214" s="129" t="s">
        <v>389</v>
      </c>
      <c r="F214" s="130">
        <v>417.86</v>
      </c>
      <c r="G214" s="144">
        <v>459.46</v>
      </c>
      <c r="H214" s="146">
        <v>471.47</v>
      </c>
      <c r="J214" s="133">
        <f t="shared" si="3"/>
        <v>589.34</v>
      </c>
    </row>
    <row r="215" spans="1:10" x14ac:dyDescent="0.3">
      <c r="A215" s="129" t="s">
        <v>39</v>
      </c>
      <c r="B215" s="129" t="s">
        <v>386</v>
      </c>
      <c r="C215" s="129"/>
      <c r="D215" s="129"/>
      <c r="E215" s="129" t="s">
        <v>390</v>
      </c>
      <c r="F215" s="130">
        <v>417.86</v>
      </c>
      <c r="G215" s="144">
        <v>459.46</v>
      </c>
      <c r="H215" s="146">
        <v>471.47</v>
      </c>
      <c r="J215" s="133">
        <f t="shared" si="3"/>
        <v>589.34</v>
      </c>
    </row>
    <row r="216" spans="1:10" x14ac:dyDescent="0.3">
      <c r="A216" s="129" t="s">
        <v>39</v>
      </c>
      <c r="B216" s="129" t="s">
        <v>386</v>
      </c>
      <c r="C216" s="129"/>
      <c r="D216" s="129"/>
      <c r="E216" s="129" t="s">
        <v>391</v>
      </c>
      <c r="F216" s="130">
        <v>417.86</v>
      </c>
      <c r="G216" s="144">
        <v>459.46</v>
      </c>
      <c r="H216" s="146">
        <v>471.47</v>
      </c>
      <c r="J216" s="133">
        <f t="shared" si="3"/>
        <v>589.34</v>
      </c>
    </row>
    <row r="217" spans="1:10" x14ac:dyDescent="0.3">
      <c r="A217" s="129" t="s">
        <v>39</v>
      </c>
      <c r="B217" s="129" t="s">
        <v>386</v>
      </c>
      <c r="C217" s="129"/>
      <c r="D217" s="129"/>
      <c r="E217" s="129" t="s">
        <v>392</v>
      </c>
      <c r="F217" s="130">
        <v>417.86</v>
      </c>
      <c r="G217" s="144">
        <v>459.46</v>
      </c>
      <c r="H217" s="146">
        <v>471.47</v>
      </c>
      <c r="J217" s="133">
        <f t="shared" si="3"/>
        <v>589.34</v>
      </c>
    </row>
    <row r="218" spans="1:10" x14ac:dyDescent="0.3">
      <c r="A218" s="129" t="s">
        <v>39</v>
      </c>
      <c r="B218" s="129" t="s">
        <v>386</v>
      </c>
      <c r="C218" s="129"/>
      <c r="D218" s="129"/>
      <c r="E218" s="129" t="s">
        <v>393</v>
      </c>
      <c r="F218" s="130">
        <v>417.86</v>
      </c>
      <c r="G218" s="144">
        <v>459.46</v>
      </c>
      <c r="H218" s="146">
        <v>471.47</v>
      </c>
      <c r="J218" s="133">
        <f t="shared" si="3"/>
        <v>589.34</v>
      </c>
    </row>
    <row r="219" spans="1:10" x14ac:dyDescent="0.3">
      <c r="A219" s="129" t="s">
        <v>39</v>
      </c>
      <c r="B219" s="129" t="s">
        <v>386</v>
      </c>
      <c r="C219" s="129"/>
      <c r="D219" s="129"/>
      <c r="E219" s="129" t="s">
        <v>394</v>
      </c>
      <c r="F219" s="130">
        <v>417.86</v>
      </c>
      <c r="G219" s="144">
        <v>459.46</v>
      </c>
      <c r="H219" s="146">
        <v>471.47</v>
      </c>
      <c r="J219" s="133">
        <f t="shared" si="3"/>
        <v>589.34</v>
      </c>
    </row>
    <row r="220" spans="1:10" x14ac:dyDescent="0.3">
      <c r="A220" s="129" t="s">
        <v>39</v>
      </c>
      <c r="B220" s="129" t="s">
        <v>386</v>
      </c>
      <c r="C220" s="129"/>
      <c r="D220" s="129"/>
      <c r="E220" s="129" t="s">
        <v>395</v>
      </c>
      <c r="F220" s="130">
        <v>417.86</v>
      </c>
      <c r="G220" s="144">
        <v>459.46</v>
      </c>
      <c r="H220" s="146">
        <v>471.47</v>
      </c>
      <c r="J220" s="133">
        <f t="shared" si="3"/>
        <v>589.34</v>
      </c>
    </row>
    <row r="221" spans="1:10" x14ac:dyDescent="0.3">
      <c r="A221" s="129" t="s">
        <v>39</v>
      </c>
      <c r="B221" s="129" t="s">
        <v>386</v>
      </c>
      <c r="C221" s="129"/>
      <c r="D221" s="129"/>
      <c r="E221" s="129" t="s">
        <v>396</v>
      </c>
      <c r="F221" s="130">
        <v>417.86</v>
      </c>
      <c r="G221" s="144">
        <v>459.46</v>
      </c>
      <c r="H221" s="146">
        <v>471.47</v>
      </c>
      <c r="J221" s="133">
        <f t="shared" si="3"/>
        <v>589.34</v>
      </c>
    </row>
    <row r="222" spans="1:10" x14ac:dyDescent="0.3">
      <c r="A222" s="129" t="s">
        <v>39</v>
      </c>
      <c r="B222" s="129" t="s">
        <v>386</v>
      </c>
      <c r="C222" s="129"/>
      <c r="D222" s="129"/>
      <c r="E222" s="129" t="s">
        <v>397</v>
      </c>
      <c r="F222" s="130">
        <v>417.86</v>
      </c>
      <c r="G222" s="144">
        <v>459.46</v>
      </c>
      <c r="H222" s="146">
        <v>471.47</v>
      </c>
      <c r="J222" s="133">
        <f t="shared" si="3"/>
        <v>589.34</v>
      </c>
    </row>
    <row r="223" spans="1:10" x14ac:dyDescent="0.3">
      <c r="A223" s="129" t="s">
        <v>39</v>
      </c>
      <c r="B223" s="129" t="s">
        <v>386</v>
      </c>
      <c r="C223" s="129"/>
      <c r="D223" s="129"/>
      <c r="E223" s="129" t="s">
        <v>398</v>
      </c>
      <c r="F223" s="130">
        <v>417.86</v>
      </c>
      <c r="G223" s="144">
        <v>459.46</v>
      </c>
      <c r="H223" s="146">
        <v>471.47</v>
      </c>
      <c r="J223" s="133">
        <f t="shared" si="3"/>
        <v>589.34</v>
      </c>
    </row>
    <row r="224" spans="1:10" x14ac:dyDescent="0.3">
      <c r="A224" s="129" t="s">
        <v>39</v>
      </c>
      <c r="B224" s="129" t="s">
        <v>386</v>
      </c>
      <c r="C224" s="129"/>
      <c r="D224" s="129"/>
      <c r="E224" s="129" t="s">
        <v>399</v>
      </c>
      <c r="F224" s="130">
        <v>417.86</v>
      </c>
      <c r="G224" s="144">
        <v>459.46</v>
      </c>
      <c r="H224" s="146">
        <v>471.47</v>
      </c>
      <c r="J224" s="133">
        <f t="shared" si="3"/>
        <v>589.34</v>
      </c>
    </row>
    <row r="225" spans="1:10" x14ac:dyDescent="0.3">
      <c r="A225" s="129" t="s">
        <v>39</v>
      </c>
      <c r="B225" s="129" t="s">
        <v>386</v>
      </c>
      <c r="C225" s="129"/>
      <c r="D225" s="129"/>
      <c r="E225" s="129" t="s">
        <v>400</v>
      </c>
      <c r="F225" s="130">
        <v>417.86</v>
      </c>
      <c r="G225" s="144">
        <v>459.46</v>
      </c>
      <c r="H225" s="146">
        <v>471.47</v>
      </c>
      <c r="J225" s="133">
        <f t="shared" si="3"/>
        <v>589.34</v>
      </c>
    </row>
    <row r="226" spans="1:10" x14ac:dyDescent="0.3">
      <c r="A226" s="129" t="s">
        <v>39</v>
      </c>
      <c r="B226" s="129" t="s">
        <v>386</v>
      </c>
      <c r="C226" s="129"/>
      <c r="D226" s="129"/>
      <c r="E226" s="129" t="s">
        <v>401</v>
      </c>
      <c r="F226" s="130">
        <v>417.86</v>
      </c>
      <c r="G226" s="144">
        <v>459.46</v>
      </c>
      <c r="H226" s="146">
        <v>471.47</v>
      </c>
      <c r="J226" s="133">
        <f t="shared" si="3"/>
        <v>589.34</v>
      </c>
    </row>
    <row r="227" spans="1:10" x14ac:dyDescent="0.3">
      <c r="A227" s="129" t="s">
        <v>39</v>
      </c>
      <c r="B227" s="129" t="s">
        <v>386</v>
      </c>
      <c r="C227" s="129"/>
      <c r="D227" s="129"/>
      <c r="E227" s="129" t="s">
        <v>402</v>
      </c>
      <c r="F227" s="130">
        <v>417.86</v>
      </c>
      <c r="G227" s="144">
        <v>459.46</v>
      </c>
      <c r="H227" s="146">
        <v>471.47</v>
      </c>
      <c r="J227" s="133">
        <f t="shared" si="3"/>
        <v>589.34</v>
      </c>
    </row>
    <row r="228" spans="1:10" x14ac:dyDescent="0.3">
      <c r="A228" s="129" t="s">
        <v>39</v>
      </c>
      <c r="B228" s="129" t="s">
        <v>386</v>
      </c>
      <c r="C228" s="129"/>
      <c r="D228" s="129"/>
      <c r="E228" s="129" t="s">
        <v>403</v>
      </c>
      <c r="F228" s="130">
        <v>417.86</v>
      </c>
      <c r="G228" s="144">
        <v>459.46</v>
      </c>
      <c r="H228" s="146">
        <v>471.47</v>
      </c>
      <c r="J228" s="133">
        <f t="shared" si="3"/>
        <v>589.34</v>
      </c>
    </row>
    <row r="229" spans="1:10" x14ac:dyDescent="0.3">
      <c r="A229" s="129" t="s">
        <v>39</v>
      </c>
      <c r="B229" s="129" t="s">
        <v>386</v>
      </c>
      <c r="C229" s="129"/>
      <c r="D229" s="129"/>
      <c r="E229" s="129" t="s">
        <v>404</v>
      </c>
      <c r="F229" s="130">
        <v>417.86</v>
      </c>
      <c r="G229" s="144">
        <v>459.46</v>
      </c>
      <c r="H229" s="146">
        <v>471.47</v>
      </c>
      <c r="J229" s="133">
        <f t="shared" si="3"/>
        <v>589.34</v>
      </c>
    </row>
    <row r="230" spans="1:10" x14ac:dyDescent="0.3">
      <c r="A230" s="129" t="s">
        <v>39</v>
      </c>
      <c r="B230" s="129" t="s">
        <v>386</v>
      </c>
      <c r="C230" s="129"/>
      <c r="D230" s="129"/>
      <c r="E230" s="129" t="s">
        <v>405</v>
      </c>
      <c r="F230" s="130">
        <v>417.86</v>
      </c>
      <c r="G230" s="144">
        <v>459.46</v>
      </c>
      <c r="H230" s="146">
        <v>471.47</v>
      </c>
      <c r="J230" s="133">
        <f t="shared" si="3"/>
        <v>589.34</v>
      </c>
    </row>
    <row r="231" spans="1:10" x14ac:dyDescent="0.3">
      <c r="A231" s="129" t="s">
        <v>39</v>
      </c>
      <c r="B231" s="129" t="s">
        <v>386</v>
      </c>
      <c r="C231" s="129"/>
      <c r="D231" s="129"/>
      <c r="E231" s="129" t="s">
        <v>406</v>
      </c>
      <c r="F231" s="130">
        <v>417.86</v>
      </c>
      <c r="G231" s="144">
        <v>459.46</v>
      </c>
      <c r="H231" s="146">
        <v>471.47</v>
      </c>
      <c r="J231" s="133">
        <f t="shared" si="3"/>
        <v>589.34</v>
      </c>
    </row>
    <row r="232" spans="1:10" x14ac:dyDescent="0.3">
      <c r="A232" s="129" t="s">
        <v>39</v>
      </c>
      <c r="B232" s="129" t="s">
        <v>386</v>
      </c>
      <c r="C232" s="129"/>
      <c r="D232" s="129"/>
      <c r="E232" s="129" t="s">
        <v>407</v>
      </c>
      <c r="F232" s="130">
        <v>417.86</v>
      </c>
      <c r="G232" s="144">
        <v>459.46</v>
      </c>
      <c r="H232" s="146">
        <v>471.47</v>
      </c>
      <c r="J232" s="133">
        <f t="shared" si="3"/>
        <v>589.34</v>
      </c>
    </row>
    <row r="233" spans="1:10" x14ac:dyDescent="0.3">
      <c r="A233" s="129" t="s">
        <v>39</v>
      </c>
      <c r="B233" s="129" t="s">
        <v>386</v>
      </c>
      <c r="C233" s="129"/>
      <c r="D233" s="129"/>
      <c r="E233" s="129" t="s">
        <v>408</v>
      </c>
      <c r="F233" s="130">
        <v>417.86</v>
      </c>
      <c r="G233" s="144">
        <v>459.46</v>
      </c>
      <c r="H233" s="146">
        <v>471.47</v>
      </c>
      <c r="J233" s="133">
        <f t="shared" si="3"/>
        <v>589.34</v>
      </c>
    </row>
    <row r="234" spans="1:10" x14ac:dyDescent="0.3">
      <c r="A234" s="129" t="s">
        <v>39</v>
      </c>
      <c r="B234" s="129" t="s">
        <v>386</v>
      </c>
      <c r="C234" s="129"/>
      <c r="D234" s="129"/>
      <c r="E234" s="129" t="s">
        <v>409</v>
      </c>
      <c r="F234" s="130">
        <v>417.86</v>
      </c>
      <c r="G234" s="144">
        <v>459.46</v>
      </c>
      <c r="H234" s="146">
        <v>471.47</v>
      </c>
      <c r="J234" s="133">
        <f t="shared" si="3"/>
        <v>589.34</v>
      </c>
    </row>
    <row r="235" spans="1:10" x14ac:dyDescent="0.25">
      <c r="A235" s="129" t="s">
        <v>40</v>
      </c>
      <c r="B235" s="129" t="s">
        <v>410</v>
      </c>
      <c r="C235" s="147" t="s">
        <v>173</v>
      </c>
      <c r="D235" s="147"/>
      <c r="E235" s="129" t="s">
        <v>411</v>
      </c>
      <c r="F235" s="130">
        <v>398.41</v>
      </c>
      <c r="G235" s="131">
        <v>392</v>
      </c>
      <c r="H235" s="132">
        <v>423.71</v>
      </c>
      <c r="J235" s="133">
        <f t="shared" si="3"/>
        <v>529.64</v>
      </c>
    </row>
    <row r="236" spans="1:10" x14ac:dyDescent="0.25">
      <c r="A236" s="129" t="s">
        <v>40</v>
      </c>
      <c r="B236" s="129" t="s">
        <v>410</v>
      </c>
      <c r="C236" s="147" t="s">
        <v>169</v>
      </c>
      <c r="D236" s="147"/>
      <c r="E236" s="129" t="s">
        <v>412</v>
      </c>
      <c r="F236" s="130">
        <v>398.41</v>
      </c>
      <c r="G236" s="131">
        <v>407.27</v>
      </c>
      <c r="H236" s="132">
        <v>434.35</v>
      </c>
      <c r="J236" s="133">
        <f t="shared" si="3"/>
        <v>542.94000000000005</v>
      </c>
    </row>
    <row r="237" spans="1:10" x14ac:dyDescent="0.25">
      <c r="A237" s="129" t="s">
        <v>40</v>
      </c>
      <c r="B237" s="129" t="s">
        <v>410</v>
      </c>
      <c r="C237" s="147" t="s">
        <v>175</v>
      </c>
      <c r="D237" s="147"/>
      <c r="E237" s="129" t="s">
        <v>413</v>
      </c>
      <c r="F237" s="130">
        <v>398.41</v>
      </c>
      <c r="G237" s="131">
        <v>430.85</v>
      </c>
      <c r="H237" s="132">
        <v>458.77</v>
      </c>
      <c r="J237" s="133">
        <f t="shared" si="3"/>
        <v>573.46</v>
      </c>
    </row>
    <row r="238" spans="1:10" x14ac:dyDescent="0.25">
      <c r="A238" s="129" t="s">
        <v>40</v>
      </c>
      <c r="B238" s="129" t="s">
        <v>410</v>
      </c>
      <c r="C238" s="147" t="s">
        <v>173</v>
      </c>
      <c r="D238" s="147"/>
      <c r="E238" s="129" t="s">
        <v>414</v>
      </c>
      <c r="F238" s="130">
        <v>398.41</v>
      </c>
      <c r="G238" s="131">
        <v>392</v>
      </c>
      <c r="H238" s="132">
        <v>423.71</v>
      </c>
      <c r="J238" s="133">
        <f t="shared" si="3"/>
        <v>529.64</v>
      </c>
    </row>
    <row r="239" spans="1:10" x14ac:dyDescent="0.25">
      <c r="A239" s="129" t="s">
        <v>40</v>
      </c>
      <c r="B239" s="129" t="s">
        <v>410</v>
      </c>
      <c r="C239" s="147" t="s">
        <v>173</v>
      </c>
      <c r="D239" s="147"/>
      <c r="E239" s="129" t="s">
        <v>415</v>
      </c>
      <c r="F239" s="130">
        <v>398.41</v>
      </c>
      <c r="G239" s="131">
        <v>392</v>
      </c>
      <c r="H239" s="132">
        <v>423.71</v>
      </c>
      <c r="J239" s="133">
        <f t="shared" si="3"/>
        <v>529.64</v>
      </c>
    </row>
    <row r="240" spans="1:10" x14ac:dyDescent="0.25">
      <c r="A240" s="129" t="s">
        <v>40</v>
      </c>
      <c r="B240" s="129" t="s">
        <v>410</v>
      </c>
      <c r="C240" s="147" t="s">
        <v>184</v>
      </c>
      <c r="D240" s="147"/>
      <c r="E240" s="129" t="s">
        <v>416</v>
      </c>
      <c r="F240" s="130">
        <v>398.41</v>
      </c>
      <c r="G240" s="131">
        <v>422.17</v>
      </c>
      <c r="H240" s="132">
        <v>438.89</v>
      </c>
      <c r="J240" s="133">
        <f t="shared" si="3"/>
        <v>548.61</v>
      </c>
    </row>
    <row r="241" spans="1:10" x14ac:dyDescent="0.25">
      <c r="A241" s="129" t="s">
        <v>40</v>
      </c>
      <c r="B241" s="129" t="s">
        <v>410</v>
      </c>
      <c r="C241" s="147" t="s">
        <v>173</v>
      </c>
      <c r="D241" s="147"/>
      <c r="E241" s="129" t="s">
        <v>417</v>
      </c>
      <c r="F241" s="130">
        <v>398.41</v>
      </c>
      <c r="G241" s="131">
        <v>392</v>
      </c>
      <c r="H241" s="132">
        <v>423.71</v>
      </c>
      <c r="J241" s="133">
        <f t="shared" si="3"/>
        <v>529.64</v>
      </c>
    </row>
    <row r="242" spans="1:10" x14ac:dyDescent="0.25">
      <c r="A242" s="129" t="s">
        <v>40</v>
      </c>
      <c r="B242" s="129" t="s">
        <v>410</v>
      </c>
      <c r="C242" s="147" t="s">
        <v>169</v>
      </c>
      <c r="D242" s="147"/>
      <c r="E242" s="129" t="s">
        <v>418</v>
      </c>
      <c r="F242" s="130">
        <v>398.41</v>
      </c>
      <c r="G242" s="131">
        <v>407.27</v>
      </c>
      <c r="H242" s="132">
        <v>434.35</v>
      </c>
      <c r="J242" s="133">
        <f t="shared" si="3"/>
        <v>542.94000000000005</v>
      </c>
    </row>
    <row r="243" spans="1:10" x14ac:dyDescent="0.25">
      <c r="A243" s="129" t="s">
        <v>40</v>
      </c>
      <c r="B243" s="129" t="s">
        <v>410</v>
      </c>
      <c r="C243" s="147" t="s">
        <v>184</v>
      </c>
      <c r="D243" s="147"/>
      <c r="E243" s="129" t="s">
        <v>419</v>
      </c>
      <c r="F243" s="130">
        <v>398.41</v>
      </c>
      <c r="G243" s="131">
        <v>422.17</v>
      </c>
      <c r="H243" s="132">
        <v>438.89</v>
      </c>
      <c r="J243" s="133">
        <f t="shared" si="3"/>
        <v>548.61</v>
      </c>
    </row>
    <row r="244" spans="1:10" x14ac:dyDescent="0.25">
      <c r="A244" s="129" t="s">
        <v>40</v>
      </c>
      <c r="B244" s="129" t="s">
        <v>410</v>
      </c>
      <c r="C244" s="147" t="s">
        <v>171</v>
      </c>
      <c r="D244" s="147"/>
      <c r="E244" s="129" t="s">
        <v>420</v>
      </c>
      <c r="F244" s="130">
        <v>398.41</v>
      </c>
      <c r="G244" s="131">
        <v>400.55</v>
      </c>
      <c r="H244" s="132">
        <v>423.37</v>
      </c>
      <c r="J244" s="133">
        <f t="shared" si="3"/>
        <v>529.21</v>
      </c>
    </row>
    <row r="245" spans="1:10" x14ac:dyDescent="0.25">
      <c r="A245" s="129" t="s">
        <v>40</v>
      </c>
      <c r="B245" s="129" t="s">
        <v>410</v>
      </c>
      <c r="C245" s="147" t="s">
        <v>171</v>
      </c>
      <c r="D245" s="147"/>
      <c r="E245" s="129" t="s">
        <v>421</v>
      </c>
      <c r="F245" s="130">
        <v>398.41</v>
      </c>
      <c r="G245" s="131">
        <v>400.55</v>
      </c>
      <c r="H245" s="132">
        <v>423.37</v>
      </c>
      <c r="J245" s="133">
        <f t="shared" si="3"/>
        <v>529.21</v>
      </c>
    </row>
    <row r="246" spans="1:10" x14ac:dyDescent="0.25">
      <c r="A246" s="129" t="s">
        <v>40</v>
      </c>
      <c r="B246" s="129" t="s">
        <v>410</v>
      </c>
      <c r="C246" s="147" t="s">
        <v>171</v>
      </c>
      <c r="D246" s="147"/>
      <c r="E246" s="129" t="s">
        <v>422</v>
      </c>
      <c r="F246" s="130">
        <v>398.41</v>
      </c>
      <c r="G246" s="131">
        <v>400.55</v>
      </c>
      <c r="H246" s="132">
        <v>423.37</v>
      </c>
      <c r="J246" s="133">
        <f t="shared" si="3"/>
        <v>529.21</v>
      </c>
    </row>
    <row r="247" spans="1:10" x14ac:dyDescent="0.25">
      <c r="A247" s="129" t="s">
        <v>40</v>
      </c>
      <c r="B247" s="129" t="s">
        <v>410</v>
      </c>
      <c r="C247" s="147" t="s">
        <v>169</v>
      </c>
      <c r="D247" s="147"/>
      <c r="E247" s="129" t="s">
        <v>423</v>
      </c>
      <c r="F247" s="130">
        <v>398.41</v>
      </c>
      <c r="G247" s="131">
        <v>407.27</v>
      </c>
      <c r="H247" s="132">
        <v>434.35</v>
      </c>
      <c r="J247" s="133">
        <f t="shared" si="3"/>
        <v>542.94000000000005</v>
      </c>
    </row>
    <row r="248" spans="1:10" x14ac:dyDescent="0.25">
      <c r="A248" s="129" t="s">
        <v>40</v>
      </c>
      <c r="B248" s="129" t="s">
        <v>410</v>
      </c>
      <c r="C248" s="147" t="s">
        <v>169</v>
      </c>
      <c r="D248" s="147"/>
      <c r="E248" s="129" t="s">
        <v>424</v>
      </c>
      <c r="F248" s="130">
        <v>398.41</v>
      </c>
      <c r="G248" s="131">
        <v>407.27</v>
      </c>
      <c r="H248" s="132">
        <v>434.35</v>
      </c>
      <c r="J248" s="133">
        <f t="shared" si="3"/>
        <v>542.94000000000005</v>
      </c>
    </row>
    <row r="249" spans="1:10" x14ac:dyDescent="0.25">
      <c r="A249" s="129" t="s">
        <v>40</v>
      </c>
      <c r="B249" s="129" t="s">
        <v>410</v>
      </c>
      <c r="C249" s="147" t="s">
        <v>169</v>
      </c>
      <c r="D249" s="147"/>
      <c r="E249" s="129" t="s">
        <v>425</v>
      </c>
      <c r="F249" s="130">
        <v>398.41</v>
      </c>
      <c r="G249" s="131">
        <v>407.27</v>
      </c>
      <c r="H249" s="132">
        <v>434.35</v>
      </c>
      <c r="J249" s="133">
        <f t="shared" si="3"/>
        <v>542.94000000000005</v>
      </c>
    </row>
    <row r="250" spans="1:10" x14ac:dyDescent="0.25">
      <c r="A250" s="129" t="s">
        <v>40</v>
      </c>
      <c r="B250" s="129" t="s">
        <v>410</v>
      </c>
      <c r="C250" s="147" t="s">
        <v>173</v>
      </c>
      <c r="D250" s="147"/>
      <c r="E250" s="129" t="s">
        <v>426</v>
      </c>
      <c r="F250" s="130">
        <v>398.41</v>
      </c>
      <c r="G250" s="131">
        <v>392</v>
      </c>
      <c r="H250" s="132">
        <v>423.71</v>
      </c>
      <c r="J250" s="133">
        <f t="shared" si="3"/>
        <v>529.64</v>
      </c>
    </row>
    <row r="251" spans="1:10" x14ac:dyDescent="0.25">
      <c r="A251" s="129" t="s">
        <v>40</v>
      </c>
      <c r="B251" s="129" t="s">
        <v>410</v>
      </c>
      <c r="C251" s="147" t="s">
        <v>171</v>
      </c>
      <c r="D251" s="147"/>
      <c r="E251" s="129" t="s">
        <v>427</v>
      </c>
      <c r="F251" s="130">
        <v>398.41</v>
      </c>
      <c r="G251" s="131">
        <v>400.55</v>
      </c>
      <c r="H251" s="132">
        <v>423.37</v>
      </c>
      <c r="J251" s="133">
        <f t="shared" si="3"/>
        <v>529.21</v>
      </c>
    </row>
    <row r="252" spans="1:10" x14ac:dyDescent="0.25">
      <c r="A252" s="129" t="s">
        <v>40</v>
      </c>
      <c r="B252" s="129" t="s">
        <v>410</v>
      </c>
      <c r="C252" s="147" t="s">
        <v>171</v>
      </c>
      <c r="D252" s="147"/>
      <c r="E252" s="129" t="s">
        <v>428</v>
      </c>
      <c r="F252" s="130">
        <v>398.41</v>
      </c>
      <c r="G252" s="131">
        <v>400.55</v>
      </c>
      <c r="H252" s="132">
        <v>423.37</v>
      </c>
      <c r="J252" s="133">
        <f t="shared" si="3"/>
        <v>529.21</v>
      </c>
    </row>
    <row r="253" spans="1:10" x14ac:dyDescent="0.25">
      <c r="A253" s="129" t="s">
        <v>40</v>
      </c>
      <c r="B253" s="129" t="s">
        <v>410</v>
      </c>
      <c r="C253" s="147" t="s">
        <v>171</v>
      </c>
      <c r="D253" s="147"/>
      <c r="E253" s="129" t="s">
        <v>429</v>
      </c>
      <c r="F253" s="130">
        <v>398.41</v>
      </c>
      <c r="G253" s="131">
        <v>400.55</v>
      </c>
      <c r="H253" s="132">
        <v>423.37</v>
      </c>
      <c r="J253" s="133">
        <f t="shared" si="3"/>
        <v>529.21</v>
      </c>
    </row>
    <row r="254" spans="1:10" x14ac:dyDescent="0.3">
      <c r="A254" s="129" t="s">
        <v>41</v>
      </c>
      <c r="B254" s="129" t="s">
        <v>430</v>
      </c>
      <c r="C254" s="129" t="s">
        <v>169</v>
      </c>
      <c r="D254" s="129"/>
      <c r="E254" s="129" t="s">
        <v>431</v>
      </c>
      <c r="F254" s="130">
        <v>390.02</v>
      </c>
      <c r="G254" s="131">
        <v>401.97</v>
      </c>
      <c r="H254" s="136">
        <v>427.42</v>
      </c>
      <c r="J254" s="133">
        <f t="shared" si="3"/>
        <v>534.28</v>
      </c>
    </row>
    <row r="255" spans="1:10" x14ac:dyDescent="0.3">
      <c r="A255" s="129" t="s">
        <v>41</v>
      </c>
      <c r="B255" s="129" t="s">
        <v>430</v>
      </c>
      <c r="C255" s="129" t="s">
        <v>184</v>
      </c>
      <c r="D255" s="129"/>
      <c r="E255" s="129" t="s">
        <v>432</v>
      </c>
      <c r="F255" s="130">
        <v>369.77</v>
      </c>
      <c r="G255" s="131">
        <v>379.13</v>
      </c>
      <c r="H255" s="136">
        <v>399.69</v>
      </c>
      <c r="J255" s="133">
        <f t="shared" si="3"/>
        <v>499.61</v>
      </c>
    </row>
    <row r="256" spans="1:10" x14ac:dyDescent="0.3">
      <c r="A256" s="129" t="s">
        <v>41</v>
      </c>
      <c r="B256" s="129" t="s">
        <v>430</v>
      </c>
      <c r="C256" s="129" t="s">
        <v>184</v>
      </c>
      <c r="D256" s="129"/>
      <c r="E256" s="129" t="s">
        <v>433</v>
      </c>
      <c r="F256" s="130">
        <v>369.77</v>
      </c>
      <c r="G256" s="131">
        <v>379.13</v>
      </c>
      <c r="H256" s="136">
        <v>399.69</v>
      </c>
      <c r="J256" s="133">
        <f t="shared" si="3"/>
        <v>499.61</v>
      </c>
    </row>
    <row r="257" spans="1:10" x14ac:dyDescent="0.3">
      <c r="A257" s="129" t="s">
        <v>41</v>
      </c>
      <c r="B257" s="129" t="s">
        <v>430</v>
      </c>
      <c r="C257" s="129" t="s">
        <v>184</v>
      </c>
      <c r="D257" s="129"/>
      <c r="E257" s="129" t="s">
        <v>434</v>
      </c>
      <c r="F257" s="130">
        <v>369.77</v>
      </c>
      <c r="G257" s="131">
        <v>379.13</v>
      </c>
      <c r="H257" s="136">
        <v>399.69</v>
      </c>
      <c r="J257" s="133">
        <f t="shared" si="3"/>
        <v>499.61</v>
      </c>
    </row>
    <row r="258" spans="1:10" x14ac:dyDescent="0.3">
      <c r="A258" s="129" t="s">
        <v>41</v>
      </c>
      <c r="B258" s="129" t="s">
        <v>430</v>
      </c>
      <c r="C258" s="129" t="s">
        <v>184</v>
      </c>
      <c r="D258" s="129"/>
      <c r="E258" s="129" t="s">
        <v>435</v>
      </c>
      <c r="F258" s="130">
        <v>369.77</v>
      </c>
      <c r="G258" s="131">
        <v>379.13</v>
      </c>
      <c r="H258" s="136">
        <v>399.69</v>
      </c>
      <c r="J258" s="133">
        <f t="shared" si="3"/>
        <v>499.61</v>
      </c>
    </row>
    <row r="259" spans="1:10" x14ac:dyDescent="0.3">
      <c r="A259" s="129" t="s">
        <v>41</v>
      </c>
      <c r="B259" s="129" t="s">
        <v>430</v>
      </c>
      <c r="C259" s="129" t="s">
        <v>173</v>
      </c>
      <c r="D259" s="129"/>
      <c r="E259" s="129" t="s">
        <v>436</v>
      </c>
      <c r="F259" s="130">
        <v>379.08</v>
      </c>
      <c r="G259" s="131">
        <v>391.28</v>
      </c>
      <c r="H259" s="136">
        <v>425.37</v>
      </c>
      <c r="J259" s="133">
        <f t="shared" si="3"/>
        <v>531.71</v>
      </c>
    </row>
    <row r="260" spans="1:10" x14ac:dyDescent="0.3">
      <c r="A260" s="129" t="s">
        <v>41</v>
      </c>
      <c r="B260" s="129" t="s">
        <v>430</v>
      </c>
      <c r="C260" s="129" t="s">
        <v>184</v>
      </c>
      <c r="D260" s="129"/>
      <c r="E260" s="129" t="s">
        <v>437</v>
      </c>
      <c r="F260" s="130">
        <v>369.77</v>
      </c>
      <c r="G260" s="131">
        <v>379.13</v>
      </c>
      <c r="H260" s="136">
        <v>399.69</v>
      </c>
      <c r="J260" s="133">
        <f t="shared" si="3"/>
        <v>499.61</v>
      </c>
    </row>
    <row r="261" spans="1:10" x14ac:dyDescent="0.3">
      <c r="A261" s="129" t="s">
        <v>41</v>
      </c>
      <c r="B261" s="129" t="s">
        <v>430</v>
      </c>
      <c r="C261" s="129" t="s">
        <v>169</v>
      </c>
      <c r="D261" s="129"/>
      <c r="E261" s="129" t="s">
        <v>438</v>
      </c>
      <c r="F261" s="130">
        <v>390.02</v>
      </c>
      <c r="G261" s="131">
        <v>401.97</v>
      </c>
      <c r="H261" s="136">
        <v>427.42</v>
      </c>
      <c r="J261" s="133">
        <f t="shared" si="3"/>
        <v>534.28</v>
      </c>
    </row>
    <row r="262" spans="1:10" x14ac:dyDescent="0.3">
      <c r="A262" s="129" t="s">
        <v>41</v>
      </c>
      <c r="B262" s="129" t="s">
        <v>430</v>
      </c>
      <c r="C262" s="129" t="s">
        <v>169</v>
      </c>
      <c r="D262" s="129"/>
      <c r="E262" s="129" t="s">
        <v>439</v>
      </c>
      <c r="F262" s="130">
        <v>390.02</v>
      </c>
      <c r="G262" s="131">
        <v>401.97</v>
      </c>
      <c r="H262" s="136">
        <v>427.42</v>
      </c>
      <c r="J262" s="133">
        <f t="shared" si="3"/>
        <v>534.28</v>
      </c>
    </row>
    <row r="263" spans="1:10" x14ac:dyDescent="0.3">
      <c r="A263" s="129" t="s">
        <v>41</v>
      </c>
      <c r="B263" s="129" t="s">
        <v>430</v>
      </c>
      <c r="C263" s="129" t="s">
        <v>184</v>
      </c>
      <c r="D263" s="129"/>
      <c r="E263" s="129" t="s">
        <v>440</v>
      </c>
      <c r="F263" s="130">
        <v>369.77</v>
      </c>
      <c r="G263" s="131">
        <v>379.13</v>
      </c>
      <c r="H263" s="136">
        <v>399.69</v>
      </c>
      <c r="J263" s="133">
        <f t="shared" si="3"/>
        <v>499.61</v>
      </c>
    </row>
    <row r="264" spans="1:10" x14ac:dyDescent="0.3">
      <c r="A264" s="129" t="s">
        <v>41</v>
      </c>
      <c r="B264" s="129" t="s">
        <v>430</v>
      </c>
      <c r="C264" s="129" t="s">
        <v>173</v>
      </c>
      <c r="D264" s="129"/>
      <c r="E264" s="129" t="s">
        <v>441</v>
      </c>
      <c r="F264" s="130">
        <v>379.08</v>
      </c>
      <c r="G264" s="131">
        <v>391.28</v>
      </c>
      <c r="H264" s="136">
        <v>425.37</v>
      </c>
      <c r="J264" s="133">
        <f t="shared" si="3"/>
        <v>531.71</v>
      </c>
    </row>
    <row r="265" spans="1:10" x14ac:dyDescent="0.3">
      <c r="A265" s="129" t="s">
        <v>41</v>
      </c>
      <c r="B265" s="129" t="s">
        <v>430</v>
      </c>
      <c r="C265" s="129" t="s">
        <v>173</v>
      </c>
      <c r="D265" s="129"/>
      <c r="E265" s="129" t="s">
        <v>442</v>
      </c>
      <c r="F265" s="130">
        <v>379.08</v>
      </c>
      <c r="G265" s="131">
        <v>391.28</v>
      </c>
      <c r="H265" s="136">
        <v>425.37</v>
      </c>
      <c r="J265" s="133">
        <f t="shared" si="3"/>
        <v>531.71</v>
      </c>
    </row>
    <row r="266" spans="1:10" x14ac:dyDescent="0.3">
      <c r="A266" s="129" t="s">
        <v>41</v>
      </c>
      <c r="B266" s="129" t="s">
        <v>430</v>
      </c>
      <c r="C266" s="129" t="s">
        <v>184</v>
      </c>
      <c r="D266" s="129"/>
      <c r="E266" s="129" t="s">
        <v>443</v>
      </c>
      <c r="F266" s="130">
        <v>369.77</v>
      </c>
      <c r="G266" s="131">
        <v>379.13</v>
      </c>
      <c r="H266" s="136">
        <v>399.69</v>
      </c>
      <c r="J266" s="133">
        <f t="shared" si="3"/>
        <v>499.61</v>
      </c>
    </row>
    <row r="267" spans="1:10" x14ac:dyDescent="0.3">
      <c r="A267" s="129" t="s">
        <v>41</v>
      </c>
      <c r="B267" s="129" t="s">
        <v>430</v>
      </c>
      <c r="C267" s="129" t="s">
        <v>171</v>
      </c>
      <c r="D267" s="129"/>
      <c r="E267" s="129" t="s">
        <v>444</v>
      </c>
      <c r="F267" s="130">
        <v>447.32</v>
      </c>
      <c r="G267" s="131">
        <v>460.71</v>
      </c>
      <c r="H267" s="136">
        <v>487.79</v>
      </c>
      <c r="J267" s="133">
        <f t="shared" ref="J267:J330" si="4">+ROUND(H267*1.25,2)</f>
        <v>609.74</v>
      </c>
    </row>
    <row r="268" spans="1:10" x14ac:dyDescent="0.3">
      <c r="A268" s="129" t="s">
        <v>41</v>
      </c>
      <c r="B268" s="129" t="s">
        <v>430</v>
      </c>
      <c r="C268" s="129" t="s">
        <v>184</v>
      </c>
      <c r="D268" s="129"/>
      <c r="E268" s="129" t="s">
        <v>445</v>
      </c>
      <c r="F268" s="130">
        <v>369.77</v>
      </c>
      <c r="G268" s="131">
        <v>379.13</v>
      </c>
      <c r="H268" s="136">
        <v>399.69</v>
      </c>
      <c r="J268" s="133">
        <f t="shared" si="4"/>
        <v>499.61</v>
      </c>
    </row>
    <row r="269" spans="1:10" x14ac:dyDescent="0.3">
      <c r="A269" s="129" t="s">
        <v>41</v>
      </c>
      <c r="B269" s="129" t="s">
        <v>430</v>
      </c>
      <c r="C269" s="129" t="s">
        <v>169</v>
      </c>
      <c r="D269" s="129"/>
      <c r="E269" s="129" t="s">
        <v>446</v>
      </c>
      <c r="F269" s="130">
        <v>390.02</v>
      </c>
      <c r="G269" s="131">
        <v>401.97</v>
      </c>
      <c r="H269" s="136">
        <v>427.42</v>
      </c>
      <c r="J269" s="133">
        <f t="shared" si="4"/>
        <v>534.28</v>
      </c>
    </row>
    <row r="270" spans="1:10" x14ac:dyDescent="0.3">
      <c r="A270" s="129" t="s">
        <v>41</v>
      </c>
      <c r="B270" s="129" t="s">
        <v>430</v>
      </c>
      <c r="C270" s="129" t="s">
        <v>184</v>
      </c>
      <c r="D270" s="129"/>
      <c r="E270" s="129" t="s">
        <v>447</v>
      </c>
      <c r="F270" s="130">
        <v>369.77</v>
      </c>
      <c r="G270" s="131">
        <v>379.13</v>
      </c>
      <c r="H270" s="136">
        <v>399.69</v>
      </c>
      <c r="J270" s="133">
        <f t="shared" si="4"/>
        <v>499.61</v>
      </c>
    </row>
    <row r="271" spans="1:10" x14ac:dyDescent="0.3">
      <c r="A271" s="129" t="s">
        <v>41</v>
      </c>
      <c r="B271" s="129" t="s">
        <v>430</v>
      </c>
      <c r="C271" s="129" t="s">
        <v>169</v>
      </c>
      <c r="D271" s="129"/>
      <c r="E271" s="129" t="s">
        <v>448</v>
      </c>
      <c r="F271" s="130">
        <v>390.02</v>
      </c>
      <c r="G271" s="131">
        <v>401.97</v>
      </c>
      <c r="H271" s="136">
        <v>427.42</v>
      </c>
      <c r="J271" s="133">
        <f t="shared" si="4"/>
        <v>534.28</v>
      </c>
    </row>
    <row r="272" spans="1:10" x14ac:dyDescent="0.3">
      <c r="A272" s="129" t="s">
        <v>41</v>
      </c>
      <c r="B272" s="129" t="s">
        <v>430</v>
      </c>
      <c r="C272" s="129" t="s">
        <v>184</v>
      </c>
      <c r="D272" s="129"/>
      <c r="E272" s="129" t="s">
        <v>449</v>
      </c>
      <c r="F272" s="130">
        <v>369.77</v>
      </c>
      <c r="G272" s="131">
        <v>379.13</v>
      </c>
      <c r="H272" s="136">
        <v>399.69</v>
      </c>
      <c r="J272" s="133">
        <f t="shared" si="4"/>
        <v>499.61</v>
      </c>
    </row>
    <row r="273" spans="1:10" x14ac:dyDescent="0.3">
      <c r="A273" s="129" t="s">
        <v>41</v>
      </c>
      <c r="B273" s="129" t="s">
        <v>430</v>
      </c>
      <c r="C273" s="129" t="s">
        <v>173</v>
      </c>
      <c r="D273" s="129"/>
      <c r="E273" s="129" t="s">
        <v>450</v>
      </c>
      <c r="F273" s="130">
        <v>379.08</v>
      </c>
      <c r="G273" s="131">
        <v>391.28</v>
      </c>
      <c r="H273" s="136">
        <v>425.37</v>
      </c>
      <c r="J273" s="133">
        <f t="shared" si="4"/>
        <v>531.71</v>
      </c>
    </row>
    <row r="274" spans="1:10" x14ac:dyDescent="0.3">
      <c r="A274" s="129" t="s">
        <v>41</v>
      </c>
      <c r="B274" s="129" t="s">
        <v>430</v>
      </c>
      <c r="C274" s="129" t="s">
        <v>184</v>
      </c>
      <c r="D274" s="129"/>
      <c r="E274" s="129" t="s">
        <v>451</v>
      </c>
      <c r="F274" s="130">
        <v>369.77</v>
      </c>
      <c r="G274" s="131">
        <v>379.13</v>
      </c>
      <c r="H274" s="136">
        <v>399.69</v>
      </c>
      <c r="J274" s="133">
        <f t="shared" si="4"/>
        <v>499.61</v>
      </c>
    </row>
    <row r="275" spans="1:10" x14ac:dyDescent="0.3">
      <c r="A275" s="129" t="s">
        <v>41</v>
      </c>
      <c r="B275" s="129" t="s">
        <v>430</v>
      </c>
      <c r="C275" s="129" t="s">
        <v>184</v>
      </c>
      <c r="D275" s="129"/>
      <c r="E275" s="129" t="s">
        <v>452</v>
      </c>
      <c r="F275" s="130">
        <v>369.77</v>
      </c>
      <c r="G275" s="131">
        <v>379.13</v>
      </c>
      <c r="H275" s="136">
        <v>399.69</v>
      </c>
      <c r="J275" s="133">
        <f t="shared" si="4"/>
        <v>499.61</v>
      </c>
    </row>
    <row r="276" spans="1:10" x14ac:dyDescent="0.3">
      <c r="A276" s="129" t="s">
        <v>42</v>
      </c>
      <c r="B276" s="129" t="s">
        <v>453</v>
      </c>
      <c r="C276" s="129" t="s">
        <v>171</v>
      </c>
      <c r="D276" s="129"/>
      <c r="E276" s="129" t="s">
        <v>454</v>
      </c>
      <c r="F276" s="130">
        <v>358.84</v>
      </c>
      <c r="G276" s="131">
        <v>370.64</v>
      </c>
      <c r="H276" s="136">
        <v>398.73</v>
      </c>
      <c r="J276" s="133">
        <f t="shared" si="4"/>
        <v>498.41</v>
      </c>
    </row>
    <row r="277" spans="1:10" x14ac:dyDescent="0.3">
      <c r="A277" s="129" t="s">
        <v>42</v>
      </c>
      <c r="B277" s="129" t="s">
        <v>453</v>
      </c>
      <c r="C277" s="129" t="s">
        <v>171</v>
      </c>
      <c r="D277" s="129"/>
      <c r="E277" s="129" t="s">
        <v>455</v>
      </c>
      <c r="F277" s="130">
        <v>358.84</v>
      </c>
      <c r="G277" s="131">
        <v>370.64</v>
      </c>
      <c r="H277" s="136">
        <v>398.73</v>
      </c>
      <c r="J277" s="133">
        <f t="shared" si="4"/>
        <v>498.41</v>
      </c>
    </row>
    <row r="278" spans="1:10" x14ac:dyDescent="0.3">
      <c r="A278" s="129" t="s">
        <v>42</v>
      </c>
      <c r="B278" s="129" t="s">
        <v>453</v>
      </c>
      <c r="C278" s="129" t="s">
        <v>171</v>
      </c>
      <c r="D278" s="129"/>
      <c r="E278" s="129" t="s">
        <v>456</v>
      </c>
      <c r="F278" s="130">
        <v>358.84</v>
      </c>
      <c r="G278" s="131">
        <v>370.64</v>
      </c>
      <c r="H278" s="136">
        <v>398.73</v>
      </c>
      <c r="J278" s="133">
        <f t="shared" si="4"/>
        <v>498.41</v>
      </c>
    </row>
    <row r="279" spans="1:10" x14ac:dyDescent="0.3">
      <c r="A279" s="129" t="s">
        <v>42</v>
      </c>
      <c r="B279" s="129" t="s">
        <v>453</v>
      </c>
      <c r="C279" s="129" t="s">
        <v>173</v>
      </c>
      <c r="D279" s="129"/>
      <c r="E279" s="129" t="s">
        <v>457</v>
      </c>
      <c r="F279" s="130">
        <v>350.03</v>
      </c>
      <c r="G279" s="131">
        <v>363.01</v>
      </c>
      <c r="H279" s="136">
        <v>384.56</v>
      </c>
      <c r="J279" s="133">
        <f t="shared" si="4"/>
        <v>480.7</v>
      </c>
    </row>
    <row r="280" spans="1:10" x14ac:dyDescent="0.3">
      <c r="A280" s="129" t="s">
        <v>42</v>
      </c>
      <c r="B280" s="129" t="s">
        <v>453</v>
      </c>
      <c r="C280" s="129" t="s">
        <v>171</v>
      </c>
      <c r="D280" s="129"/>
      <c r="E280" s="129" t="s">
        <v>458</v>
      </c>
      <c r="F280" s="130">
        <v>358.84</v>
      </c>
      <c r="G280" s="131">
        <v>370.64</v>
      </c>
      <c r="H280" s="136">
        <v>398.73</v>
      </c>
      <c r="J280" s="133">
        <f t="shared" si="4"/>
        <v>498.41</v>
      </c>
    </row>
    <row r="281" spans="1:10" x14ac:dyDescent="0.3">
      <c r="A281" s="129" t="s">
        <v>42</v>
      </c>
      <c r="B281" s="129" t="s">
        <v>453</v>
      </c>
      <c r="C281" s="129" t="s">
        <v>171</v>
      </c>
      <c r="D281" s="129"/>
      <c r="E281" s="129" t="s">
        <v>459</v>
      </c>
      <c r="F281" s="130">
        <v>358.84</v>
      </c>
      <c r="G281" s="131">
        <v>370.64</v>
      </c>
      <c r="H281" s="136">
        <v>398.73</v>
      </c>
      <c r="J281" s="133">
        <f t="shared" si="4"/>
        <v>498.41</v>
      </c>
    </row>
    <row r="282" spans="1:10" x14ac:dyDescent="0.3">
      <c r="A282" s="129" t="s">
        <v>42</v>
      </c>
      <c r="B282" s="129" t="s">
        <v>453</v>
      </c>
      <c r="C282" s="129" t="s">
        <v>173</v>
      </c>
      <c r="D282" s="129"/>
      <c r="E282" s="129" t="s">
        <v>460</v>
      </c>
      <c r="F282" s="130">
        <v>350.03</v>
      </c>
      <c r="G282" s="131">
        <v>363.01</v>
      </c>
      <c r="H282" s="136">
        <v>384.56</v>
      </c>
      <c r="J282" s="133">
        <f t="shared" si="4"/>
        <v>480.7</v>
      </c>
    </row>
    <row r="283" spans="1:10" x14ac:dyDescent="0.3">
      <c r="A283" s="129" t="s">
        <v>42</v>
      </c>
      <c r="B283" s="129" t="s">
        <v>453</v>
      </c>
      <c r="C283" s="129" t="s">
        <v>173</v>
      </c>
      <c r="D283" s="129"/>
      <c r="E283" s="129" t="s">
        <v>461</v>
      </c>
      <c r="F283" s="130">
        <v>350.03</v>
      </c>
      <c r="G283" s="131">
        <v>363.01</v>
      </c>
      <c r="H283" s="136">
        <v>384.56</v>
      </c>
      <c r="J283" s="133">
        <f t="shared" si="4"/>
        <v>480.7</v>
      </c>
    </row>
    <row r="284" spans="1:10" x14ac:dyDescent="0.3">
      <c r="A284" s="129" t="s">
        <v>42</v>
      </c>
      <c r="B284" s="129" t="s">
        <v>453</v>
      </c>
      <c r="C284" s="129" t="s">
        <v>171</v>
      </c>
      <c r="D284" s="129"/>
      <c r="E284" s="129" t="s">
        <v>462</v>
      </c>
      <c r="F284" s="130">
        <v>358.84</v>
      </c>
      <c r="G284" s="131">
        <v>370.64</v>
      </c>
      <c r="H284" s="136">
        <v>398.73</v>
      </c>
      <c r="J284" s="133">
        <f t="shared" si="4"/>
        <v>498.41</v>
      </c>
    </row>
    <row r="285" spans="1:10" x14ac:dyDescent="0.3">
      <c r="A285" s="129" t="s">
        <v>42</v>
      </c>
      <c r="B285" s="129" t="s">
        <v>453</v>
      </c>
      <c r="C285" s="129" t="s">
        <v>171</v>
      </c>
      <c r="D285" s="129"/>
      <c r="E285" s="129" t="s">
        <v>463</v>
      </c>
      <c r="F285" s="130">
        <v>358.84</v>
      </c>
      <c r="G285" s="131">
        <v>370.64</v>
      </c>
      <c r="H285" s="136">
        <v>398.73</v>
      </c>
      <c r="J285" s="133">
        <f t="shared" si="4"/>
        <v>498.41</v>
      </c>
    </row>
    <row r="286" spans="1:10" x14ac:dyDescent="0.3">
      <c r="A286" s="129" t="s">
        <v>42</v>
      </c>
      <c r="B286" s="129" t="s">
        <v>453</v>
      </c>
      <c r="C286" s="129" t="s">
        <v>173</v>
      </c>
      <c r="D286" s="129"/>
      <c r="E286" s="129" t="s">
        <v>464</v>
      </c>
      <c r="F286" s="130">
        <v>350.03</v>
      </c>
      <c r="G286" s="131">
        <v>363.01</v>
      </c>
      <c r="H286" s="136">
        <v>384.56</v>
      </c>
      <c r="J286" s="133">
        <f t="shared" si="4"/>
        <v>480.7</v>
      </c>
    </row>
    <row r="287" spans="1:10" x14ac:dyDescent="0.3">
      <c r="A287" s="129" t="s">
        <v>42</v>
      </c>
      <c r="B287" s="129" t="s">
        <v>453</v>
      </c>
      <c r="C287" s="129" t="s">
        <v>173</v>
      </c>
      <c r="D287" s="129"/>
      <c r="E287" s="129" t="s">
        <v>465</v>
      </c>
      <c r="F287" s="130">
        <v>350.03</v>
      </c>
      <c r="G287" s="131">
        <v>363.01</v>
      </c>
      <c r="H287" s="136">
        <v>384.56</v>
      </c>
      <c r="J287" s="133">
        <f t="shared" si="4"/>
        <v>480.7</v>
      </c>
    </row>
    <row r="288" spans="1:10" x14ac:dyDescent="0.3">
      <c r="A288" s="129" t="s">
        <v>42</v>
      </c>
      <c r="B288" s="129" t="s">
        <v>453</v>
      </c>
      <c r="C288" s="129" t="s">
        <v>171</v>
      </c>
      <c r="D288" s="129"/>
      <c r="E288" s="129" t="s">
        <v>466</v>
      </c>
      <c r="F288" s="130">
        <v>358.84</v>
      </c>
      <c r="G288" s="131">
        <v>370.64</v>
      </c>
      <c r="H288" s="136">
        <v>398.73</v>
      </c>
      <c r="J288" s="133">
        <f t="shared" si="4"/>
        <v>498.41</v>
      </c>
    </row>
    <row r="289" spans="1:10" x14ac:dyDescent="0.3">
      <c r="A289" s="129" t="s">
        <v>42</v>
      </c>
      <c r="B289" s="129" t="s">
        <v>453</v>
      </c>
      <c r="C289" s="129" t="s">
        <v>171</v>
      </c>
      <c r="D289" s="129"/>
      <c r="E289" s="129" t="s">
        <v>467</v>
      </c>
      <c r="F289" s="130">
        <v>358.84</v>
      </c>
      <c r="G289" s="131">
        <v>370.64</v>
      </c>
      <c r="H289" s="136">
        <v>398.73</v>
      </c>
      <c r="J289" s="133">
        <f t="shared" si="4"/>
        <v>498.41</v>
      </c>
    </row>
    <row r="290" spans="1:10" x14ac:dyDescent="0.3">
      <c r="A290" s="129" t="s">
        <v>42</v>
      </c>
      <c r="B290" s="129" t="s">
        <v>453</v>
      </c>
      <c r="C290" s="129" t="s">
        <v>173</v>
      </c>
      <c r="D290" s="129"/>
      <c r="E290" s="129" t="s">
        <v>468</v>
      </c>
      <c r="F290" s="130">
        <v>350.03</v>
      </c>
      <c r="G290" s="131">
        <v>363.01</v>
      </c>
      <c r="H290" s="136">
        <v>384.56</v>
      </c>
      <c r="J290" s="133">
        <f t="shared" si="4"/>
        <v>480.7</v>
      </c>
    </row>
    <row r="291" spans="1:10" x14ac:dyDescent="0.3">
      <c r="A291" s="129" t="s">
        <v>42</v>
      </c>
      <c r="B291" s="129" t="s">
        <v>453</v>
      </c>
      <c r="C291" s="129" t="s">
        <v>173</v>
      </c>
      <c r="D291" s="129"/>
      <c r="E291" s="129" t="s">
        <v>469</v>
      </c>
      <c r="F291" s="130">
        <v>350.03</v>
      </c>
      <c r="G291" s="131">
        <v>363.01</v>
      </c>
      <c r="H291" s="136">
        <v>384.56</v>
      </c>
      <c r="J291" s="133">
        <f t="shared" si="4"/>
        <v>480.7</v>
      </c>
    </row>
    <row r="292" spans="1:10" x14ac:dyDescent="0.3">
      <c r="A292" s="129" t="s">
        <v>42</v>
      </c>
      <c r="B292" s="129" t="s">
        <v>453</v>
      </c>
      <c r="C292" s="129" t="s">
        <v>171</v>
      </c>
      <c r="D292" s="129"/>
      <c r="E292" s="129" t="s">
        <v>470</v>
      </c>
      <c r="F292" s="130">
        <v>358.84</v>
      </c>
      <c r="G292" s="131">
        <v>370.64</v>
      </c>
      <c r="H292" s="136">
        <v>398.73</v>
      </c>
      <c r="J292" s="133">
        <f t="shared" si="4"/>
        <v>498.41</v>
      </c>
    </row>
    <row r="293" spans="1:10" x14ac:dyDescent="0.3">
      <c r="A293" s="129" t="s">
        <v>42</v>
      </c>
      <c r="B293" s="129" t="s">
        <v>453</v>
      </c>
      <c r="C293" s="129" t="s">
        <v>173</v>
      </c>
      <c r="D293" s="129"/>
      <c r="E293" s="129" t="s">
        <v>471</v>
      </c>
      <c r="F293" s="130">
        <v>350.03</v>
      </c>
      <c r="G293" s="131">
        <v>363.01</v>
      </c>
      <c r="H293" s="136">
        <v>384.56</v>
      </c>
      <c r="J293" s="133">
        <f t="shared" si="4"/>
        <v>480.7</v>
      </c>
    </row>
    <row r="294" spans="1:10" x14ac:dyDescent="0.3">
      <c r="A294" s="129" t="s">
        <v>42</v>
      </c>
      <c r="B294" s="129" t="s">
        <v>453</v>
      </c>
      <c r="C294" s="129" t="s">
        <v>173</v>
      </c>
      <c r="D294" s="129"/>
      <c r="E294" s="129" t="s">
        <v>472</v>
      </c>
      <c r="F294" s="130">
        <v>350.03</v>
      </c>
      <c r="G294" s="131">
        <v>363.01</v>
      </c>
      <c r="H294" s="136">
        <v>384.56</v>
      </c>
      <c r="J294" s="133">
        <f t="shared" si="4"/>
        <v>480.7</v>
      </c>
    </row>
    <row r="295" spans="1:10" x14ac:dyDescent="0.3">
      <c r="A295" s="129" t="s">
        <v>44</v>
      </c>
      <c r="B295" s="129" t="s">
        <v>473</v>
      </c>
      <c r="C295" s="129" t="s">
        <v>173</v>
      </c>
      <c r="D295" s="129"/>
      <c r="E295" s="129" t="s">
        <v>474</v>
      </c>
      <c r="F295" s="130">
        <v>344.66</v>
      </c>
      <c r="G295" s="148">
        <v>367.77</v>
      </c>
      <c r="H295" s="132">
        <v>395.05</v>
      </c>
      <c r="J295" s="133">
        <f t="shared" si="4"/>
        <v>493.81</v>
      </c>
    </row>
    <row r="296" spans="1:10" x14ac:dyDescent="0.3">
      <c r="A296" s="129" t="s">
        <v>44</v>
      </c>
      <c r="B296" s="129" t="s">
        <v>473</v>
      </c>
      <c r="C296" s="129" t="s">
        <v>173</v>
      </c>
      <c r="D296" s="129"/>
      <c r="E296" s="129" t="s">
        <v>475</v>
      </c>
      <c r="F296" s="130">
        <v>344.66</v>
      </c>
      <c r="G296" s="148">
        <v>367.77</v>
      </c>
      <c r="H296" s="132">
        <v>395.05</v>
      </c>
      <c r="J296" s="133">
        <f t="shared" si="4"/>
        <v>493.81</v>
      </c>
    </row>
    <row r="297" spans="1:10" x14ac:dyDescent="0.3">
      <c r="A297" s="129" t="s">
        <v>44</v>
      </c>
      <c r="B297" s="129" t="s">
        <v>473</v>
      </c>
      <c r="C297" s="129" t="s">
        <v>173</v>
      </c>
      <c r="D297" s="129"/>
      <c r="E297" s="129" t="s">
        <v>476</v>
      </c>
      <c r="F297" s="130">
        <v>344.66</v>
      </c>
      <c r="G297" s="148">
        <v>367.77</v>
      </c>
      <c r="H297" s="132">
        <v>395.05</v>
      </c>
      <c r="J297" s="133">
        <f t="shared" si="4"/>
        <v>493.81</v>
      </c>
    </row>
    <row r="298" spans="1:10" x14ac:dyDescent="0.3">
      <c r="A298" s="129" t="s">
        <v>44</v>
      </c>
      <c r="B298" s="129" t="s">
        <v>473</v>
      </c>
      <c r="C298" s="129" t="s">
        <v>184</v>
      </c>
      <c r="D298" s="129"/>
      <c r="E298" s="129" t="s">
        <v>477</v>
      </c>
      <c r="F298" s="130">
        <v>344.66</v>
      </c>
      <c r="G298" s="148">
        <v>321.17</v>
      </c>
      <c r="H298" s="132">
        <v>373.72</v>
      </c>
      <c r="J298" s="133">
        <f t="shared" si="4"/>
        <v>467.15</v>
      </c>
    </row>
    <row r="299" spans="1:10" x14ac:dyDescent="0.3">
      <c r="A299" s="129" t="s">
        <v>44</v>
      </c>
      <c r="B299" s="129" t="s">
        <v>473</v>
      </c>
      <c r="C299" s="129" t="s">
        <v>184</v>
      </c>
      <c r="D299" s="129"/>
      <c r="E299" s="129" t="s">
        <v>478</v>
      </c>
      <c r="F299" s="130">
        <v>344.66</v>
      </c>
      <c r="G299" s="148">
        <v>321.17</v>
      </c>
      <c r="H299" s="132">
        <v>373.72</v>
      </c>
      <c r="J299" s="133">
        <f t="shared" si="4"/>
        <v>467.15</v>
      </c>
    </row>
    <row r="300" spans="1:10" x14ac:dyDescent="0.3">
      <c r="A300" s="129" t="s">
        <v>44</v>
      </c>
      <c r="B300" s="129" t="s">
        <v>473</v>
      </c>
      <c r="C300" s="129" t="s">
        <v>173</v>
      </c>
      <c r="D300" s="129" t="s">
        <v>171</v>
      </c>
      <c r="E300" s="129" t="s">
        <v>479</v>
      </c>
      <c r="F300" s="130">
        <v>344.66</v>
      </c>
      <c r="G300" s="148">
        <v>367.77</v>
      </c>
      <c r="H300" s="132">
        <v>438.78</v>
      </c>
      <c r="J300" s="133">
        <f t="shared" si="4"/>
        <v>548.48</v>
      </c>
    </row>
    <row r="301" spans="1:10" x14ac:dyDescent="0.3">
      <c r="A301" s="129" t="s">
        <v>44</v>
      </c>
      <c r="B301" s="129" t="s">
        <v>473</v>
      </c>
      <c r="C301" s="129" t="s">
        <v>173</v>
      </c>
      <c r="D301" s="129"/>
      <c r="E301" s="129" t="s">
        <v>480</v>
      </c>
      <c r="F301" s="130">
        <v>344.66</v>
      </c>
      <c r="G301" s="148">
        <v>367.77</v>
      </c>
      <c r="H301" s="132">
        <v>395.05</v>
      </c>
      <c r="J301" s="133">
        <f t="shared" si="4"/>
        <v>493.81</v>
      </c>
    </row>
    <row r="302" spans="1:10" x14ac:dyDescent="0.3">
      <c r="A302" s="129" t="s">
        <v>44</v>
      </c>
      <c r="B302" s="129" t="s">
        <v>473</v>
      </c>
      <c r="C302" s="129" t="s">
        <v>173</v>
      </c>
      <c r="D302" s="129"/>
      <c r="E302" s="129" t="s">
        <v>481</v>
      </c>
      <c r="F302" s="130">
        <v>344.66</v>
      </c>
      <c r="G302" s="148">
        <v>367.77</v>
      </c>
      <c r="H302" s="132">
        <v>395.05</v>
      </c>
      <c r="J302" s="133">
        <f t="shared" si="4"/>
        <v>493.81</v>
      </c>
    </row>
    <row r="303" spans="1:10" x14ac:dyDescent="0.3">
      <c r="A303" s="129" t="s">
        <v>44</v>
      </c>
      <c r="B303" s="129" t="s">
        <v>473</v>
      </c>
      <c r="C303" s="129" t="s">
        <v>171</v>
      </c>
      <c r="D303" s="129"/>
      <c r="E303" s="129" t="s">
        <v>482</v>
      </c>
      <c r="F303" s="130">
        <v>383.68</v>
      </c>
      <c r="G303" s="148">
        <v>402.27</v>
      </c>
      <c r="H303" s="132">
        <v>438.78</v>
      </c>
      <c r="J303" s="133">
        <f t="shared" si="4"/>
        <v>548.48</v>
      </c>
    </row>
    <row r="304" spans="1:10" x14ac:dyDescent="0.3">
      <c r="A304" s="129" t="s">
        <v>44</v>
      </c>
      <c r="B304" s="129" t="s">
        <v>473</v>
      </c>
      <c r="C304" s="129" t="s">
        <v>184</v>
      </c>
      <c r="D304" s="129"/>
      <c r="E304" s="129" t="s">
        <v>483</v>
      </c>
      <c r="F304" s="130">
        <v>344.66</v>
      </c>
      <c r="G304" s="148">
        <v>321.17</v>
      </c>
      <c r="H304" s="132">
        <v>373.72</v>
      </c>
      <c r="J304" s="133">
        <f t="shared" si="4"/>
        <v>467.15</v>
      </c>
    </row>
    <row r="305" spans="1:10" x14ac:dyDescent="0.3">
      <c r="A305" s="129" t="s">
        <v>44</v>
      </c>
      <c r="B305" s="129" t="s">
        <v>473</v>
      </c>
      <c r="C305" s="129" t="s">
        <v>173</v>
      </c>
      <c r="D305" s="129"/>
      <c r="E305" s="129" t="s">
        <v>484</v>
      </c>
      <c r="F305" s="130">
        <v>344.66</v>
      </c>
      <c r="G305" s="148">
        <v>367.77</v>
      </c>
      <c r="H305" s="132">
        <v>395.05</v>
      </c>
      <c r="J305" s="133">
        <f t="shared" si="4"/>
        <v>493.81</v>
      </c>
    </row>
    <row r="306" spans="1:10" x14ac:dyDescent="0.3">
      <c r="A306" s="129" t="s">
        <v>44</v>
      </c>
      <c r="B306" s="129" t="s">
        <v>473</v>
      </c>
      <c r="C306" s="129" t="s">
        <v>184</v>
      </c>
      <c r="D306" s="129"/>
      <c r="E306" s="129" t="s">
        <v>485</v>
      </c>
      <c r="F306" s="130">
        <v>344.66</v>
      </c>
      <c r="G306" s="148">
        <v>321.17</v>
      </c>
      <c r="H306" s="132">
        <v>373.72</v>
      </c>
      <c r="J306" s="133">
        <f t="shared" si="4"/>
        <v>467.15</v>
      </c>
    </row>
    <row r="307" spans="1:10" x14ac:dyDescent="0.3">
      <c r="A307" s="129" t="s">
        <v>44</v>
      </c>
      <c r="B307" s="129" t="s">
        <v>473</v>
      </c>
      <c r="C307" s="129" t="s">
        <v>173</v>
      </c>
      <c r="D307" s="129"/>
      <c r="E307" s="129" t="s">
        <v>486</v>
      </c>
      <c r="F307" s="130">
        <v>344.66</v>
      </c>
      <c r="G307" s="148">
        <v>367.77</v>
      </c>
      <c r="H307" s="132">
        <v>395.05</v>
      </c>
      <c r="J307" s="133">
        <f t="shared" si="4"/>
        <v>493.81</v>
      </c>
    </row>
    <row r="308" spans="1:10" x14ac:dyDescent="0.3">
      <c r="A308" s="129" t="s">
        <v>44</v>
      </c>
      <c r="B308" s="129" t="s">
        <v>473</v>
      </c>
      <c r="C308" s="129" t="s">
        <v>173</v>
      </c>
      <c r="D308" s="129"/>
      <c r="E308" s="129" t="s">
        <v>487</v>
      </c>
      <c r="F308" s="130">
        <v>344.66</v>
      </c>
      <c r="G308" s="148">
        <v>367.77</v>
      </c>
      <c r="H308" s="132">
        <v>395.05</v>
      </c>
      <c r="J308" s="133">
        <f t="shared" si="4"/>
        <v>493.81</v>
      </c>
    </row>
    <row r="309" spans="1:10" x14ac:dyDescent="0.3">
      <c r="A309" s="129" t="s">
        <v>44</v>
      </c>
      <c r="B309" s="129" t="s">
        <v>473</v>
      </c>
      <c r="C309" s="129" t="s">
        <v>173</v>
      </c>
      <c r="D309" s="129"/>
      <c r="E309" s="129" t="s">
        <v>488</v>
      </c>
      <c r="F309" s="130">
        <v>344.66</v>
      </c>
      <c r="G309" s="148">
        <v>367.77</v>
      </c>
      <c r="H309" s="132">
        <v>395.05</v>
      </c>
      <c r="J309" s="133">
        <f t="shared" si="4"/>
        <v>493.81</v>
      </c>
    </row>
    <row r="310" spans="1:10" x14ac:dyDescent="0.3">
      <c r="A310" s="129" t="s">
        <v>44</v>
      </c>
      <c r="B310" s="129" t="s">
        <v>473</v>
      </c>
      <c r="C310" s="129" t="s">
        <v>173</v>
      </c>
      <c r="D310" s="129"/>
      <c r="E310" s="129" t="s">
        <v>489</v>
      </c>
      <c r="F310" s="130">
        <v>344.66</v>
      </c>
      <c r="G310" s="148">
        <v>367.77</v>
      </c>
      <c r="H310" s="132">
        <v>395.05</v>
      </c>
      <c r="J310" s="133">
        <f t="shared" si="4"/>
        <v>493.81</v>
      </c>
    </row>
    <row r="311" spans="1:10" x14ac:dyDescent="0.3">
      <c r="A311" s="129" t="s">
        <v>44</v>
      </c>
      <c r="B311" s="129" t="s">
        <v>473</v>
      </c>
      <c r="C311" s="129" t="s">
        <v>171</v>
      </c>
      <c r="D311" s="129"/>
      <c r="E311" s="129" t="s">
        <v>490</v>
      </c>
      <c r="F311" s="130">
        <v>383.68</v>
      </c>
      <c r="G311" s="148">
        <v>402.27</v>
      </c>
      <c r="H311" s="132">
        <v>438.78</v>
      </c>
      <c r="J311" s="133">
        <f t="shared" si="4"/>
        <v>548.48</v>
      </c>
    </row>
    <row r="312" spans="1:10" x14ac:dyDescent="0.3">
      <c r="A312" s="129" t="s">
        <v>44</v>
      </c>
      <c r="B312" s="129" t="s">
        <v>473</v>
      </c>
      <c r="C312" s="129" t="s">
        <v>173</v>
      </c>
      <c r="D312" s="129"/>
      <c r="E312" s="129" t="s">
        <v>491</v>
      </c>
      <c r="F312" s="130">
        <v>344.66</v>
      </c>
      <c r="G312" s="148">
        <v>367.77</v>
      </c>
      <c r="H312" s="132">
        <v>395.05</v>
      </c>
      <c r="J312" s="133">
        <f t="shared" si="4"/>
        <v>493.81</v>
      </c>
    </row>
    <row r="313" spans="1:10" x14ac:dyDescent="0.3">
      <c r="A313" s="129" t="s">
        <v>44</v>
      </c>
      <c r="B313" s="129" t="s">
        <v>473</v>
      </c>
      <c r="C313" s="129" t="s">
        <v>184</v>
      </c>
      <c r="D313" s="129"/>
      <c r="E313" s="129" t="s">
        <v>492</v>
      </c>
      <c r="F313" s="130">
        <v>344.66</v>
      </c>
      <c r="G313" s="148">
        <v>321.17</v>
      </c>
      <c r="H313" s="132">
        <v>373.72</v>
      </c>
      <c r="J313" s="133">
        <f t="shared" si="4"/>
        <v>467.15</v>
      </c>
    </row>
    <row r="314" spans="1:10" x14ac:dyDescent="0.3">
      <c r="A314" s="129" t="s">
        <v>44</v>
      </c>
      <c r="B314" s="129" t="s">
        <v>473</v>
      </c>
      <c r="C314" s="129" t="s">
        <v>171</v>
      </c>
      <c r="D314" s="129"/>
      <c r="E314" s="129" t="s">
        <v>493</v>
      </c>
      <c r="F314" s="130">
        <v>383.68</v>
      </c>
      <c r="G314" s="148">
        <v>402.27</v>
      </c>
      <c r="H314" s="132">
        <v>438.78</v>
      </c>
      <c r="J314" s="133">
        <f t="shared" si="4"/>
        <v>548.48</v>
      </c>
    </row>
    <row r="315" spans="1:10" x14ac:dyDescent="0.3">
      <c r="A315" s="129" t="s">
        <v>44</v>
      </c>
      <c r="B315" s="129" t="s">
        <v>473</v>
      </c>
      <c r="C315" s="129" t="s">
        <v>184</v>
      </c>
      <c r="D315" s="129"/>
      <c r="E315" s="129" t="s">
        <v>494</v>
      </c>
      <c r="F315" s="130">
        <v>344.66</v>
      </c>
      <c r="G315" s="148">
        <v>321.17</v>
      </c>
      <c r="H315" s="132">
        <v>373.72</v>
      </c>
      <c r="J315" s="133">
        <f t="shared" si="4"/>
        <v>467.15</v>
      </c>
    </row>
    <row r="316" spans="1:10" x14ac:dyDescent="0.3">
      <c r="A316" s="129" t="s">
        <v>44</v>
      </c>
      <c r="B316" s="129" t="s">
        <v>473</v>
      </c>
      <c r="C316" s="129" t="s">
        <v>184</v>
      </c>
      <c r="D316" s="129"/>
      <c r="E316" s="129" t="s">
        <v>495</v>
      </c>
      <c r="F316" s="130">
        <v>344.66</v>
      </c>
      <c r="G316" s="148">
        <v>321.17</v>
      </c>
      <c r="H316" s="132">
        <v>373.72</v>
      </c>
      <c r="J316" s="133">
        <f t="shared" si="4"/>
        <v>467.15</v>
      </c>
    </row>
    <row r="317" spans="1:10" ht="15.75" customHeight="1" x14ac:dyDescent="0.3">
      <c r="A317" s="129" t="s">
        <v>44</v>
      </c>
      <c r="B317" s="129" t="s">
        <v>473</v>
      </c>
      <c r="C317" s="129" t="s">
        <v>184</v>
      </c>
      <c r="D317" s="129"/>
      <c r="E317" s="129" t="s">
        <v>496</v>
      </c>
      <c r="F317" s="130">
        <v>344.66</v>
      </c>
      <c r="G317" s="148">
        <v>321.17</v>
      </c>
      <c r="H317" s="132">
        <v>373.72</v>
      </c>
      <c r="J317" s="133">
        <f t="shared" si="4"/>
        <v>467.15</v>
      </c>
    </row>
    <row r="318" spans="1:10" ht="15" customHeight="1" x14ac:dyDescent="0.3">
      <c r="A318" s="129" t="s">
        <v>45</v>
      </c>
      <c r="B318" s="129" t="s">
        <v>497</v>
      </c>
      <c r="C318" s="129" t="s">
        <v>171</v>
      </c>
      <c r="D318" s="129"/>
      <c r="E318" s="129" t="s">
        <v>498</v>
      </c>
      <c r="F318" s="130">
        <v>356.04</v>
      </c>
      <c r="G318" s="131">
        <v>361.62</v>
      </c>
      <c r="H318" s="136">
        <v>403.83</v>
      </c>
      <c r="J318" s="133">
        <f t="shared" si="4"/>
        <v>504.79</v>
      </c>
    </row>
    <row r="319" spans="1:10" x14ac:dyDescent="0.3">
      <c r="A319" s="129" t="s">
        <v>45</v>
      </c>
      <c r="B319" s="129" t="s">
        <v>497</v>
      </c>
      <c r="C319" s="129" t="s">
        <v>173</v>
      </c>
      <c r="D319" s="129"/>
      <c r="E319" s="129" t="s">
        <v>499</v>
      </c>
      <c r="F319" s="130">
        <v>356.04</v>
      </c>
      <c r="G319" s="131">
        <v>373.14</v>
      </c>
      <c r="H319" s="136">
        <v>409.07</v>
      </c>
      <c r="J319" s="133">
        <f t="shared" si="4"/>
        <v>511.34</v>
      </c>
    </row>
    <row r="320" spans="1:10" x14ac:dyDescent="0.3">
      <c r="A320" s="129" t="s">
        <v>45</v>
      </c>
      <c r="B320" s="129" t="s">
        <v>497</v>
      </c>
      <c r="C320" s="129" t="s">
        <v>171</v>
      </c>
      <c r="D320" s="129"/>
      <c r="E320" s="129" t="s">
        <v>500</v>
      </c>
      <c r="F320" s="130">
        <v>356.04</v>
      </c>
      <c r="G320" s="131">
        <v>361.62</v>
      </c>
      <c r="H320" s="136">
        <v>403.83</v>
      </c>
      <c r="J320" s="133">
        <f t="shared" si="4"/>
        <v>504.79</v>
      </c>
    </row>
    <row r="321" spans="1:10" x14ac:dyDescent="0.3">
      <c r="A321" s="129" t="s">
        <v>45</v>
      </c>
      <c r="B321" s="129" t="s">
        <v>497</v>
      </c>
      <c r="C321" s="129" t="s">
        <v>184</v>
      </c>
      <c r="D321" s="129"/>
      <c r="E321" s="129" t="s">
        <v>501</v>
      </c>
      <c r="F321" s="130">
        <v>356.04</v>
      </c>
      <c r="G321" s="131">
        <v>357.03</v>
      </c>
      <c r="H321" s="136">
        <v>389.68</v>
      </c>
      <c r="J321" s="133">
        <f t="shared" si="4"/>
        <v>487.1</v>
      </c>
    </row>
    <row r="322" spans="1:10" x14ac:dyDescent="0.3">
      <c r="A322" s="129" t="s">
        <v>45</v>
      </c>
      <c r="B322" s="129" t="s">
        <v>497</v>
      </c>
      <c r="C322" s="129" t="s">
        <v>171</v>
      </c>
      <c r="D322" s="129"/>
      <c r="E322" s="129" t="s">
        <v>502</v>
      </c>
      <c r="F322" s="130">
        <v>356.04</v>
      </c>
      <c r="G322" s="131">
        <v>361.62</v>
      </c>
      <c r="H322" s="136">
        <v>403.83</v>
      </c>
      <c r="J322" s="133">
        <f t="shared" si="4"/>
        <v>504.79</v>
      </c>
    </row>
    <row r="323" spans="1:10" x14ac:dyDescent="0.3">
      <c r="A323" s="129" t="s">
        <v>45</v>
      </c>
      <c r="B323" s="129" t="s">
        <v>497</v>
      </c>
      <c r="C323" s="129" t="s">
        <v>184</v>
      </c>
      <c r="D323" s="129"/>
      <c r="E323" s="129" t="s">
        <v>503</v>
      </c>
      <c r="F323" s="130">
        <v>356.04</v>
      </c>
      <c r="G323" s="131">
        <v>357.03</v>
      </c>
      <c r="H323" s="136">
        <v>389.68</v>
      </c>
      <c r="J323" s="133">
        <f t="shared" si="4"/>
        <v>487.1</v>
      </c>
    </row>
    <row r="324" spans="1:10" x14ac:dyDescent="0.3">
      <c r="A324" s="129" t="s">
        <v>45</v>
      </c>
      <c r="B324" s="129" t="s">
        <v>497</v>
      </c>
      <c r="C324" s="129" t="s">
        <v>184</v>
      </c>
      <c r="D324" s="129"/>
      <c r="E324" s="129" t="s">
        <v>504</v>
      </c>
      <c r="F324" s="130">
        <v>356.04</v>
      </c>
      <c r="G324" s="131">
        <v>357.03</v>
      </c>
      <c r="H324" s="136">
        <v>389.68</v>
      </c>
      <c r="J324" s="133">
        <f t="shared" si="4"/>
        <v>487.1</v>
      </c>
    </row>
    <row r="325" spans="1:10" x14ac:dyDescent="0.3">
      <c r="A325" s="129" t="s">
        <v>45</v>
      </c>
      <c r="B325" s="129" t="s">
        <v>497</v>
      </c>
      <c r="C325" s="129" t="s">
        <v>184</v>
      </c>
      <c r="D325" s="129"/>
      <c r="E325" s="129" t="s">
        <v>505</v>
      </c>
      <c r="F325" s="130">
        <v>356.04</v>
      </c>
      <c r="G325" s="131">
        <v>357.03</v>
      </c>
      <c r="H325" s="136">
        <v>389.68</v>
      </c>
      <c r="J325" s="133">
        <f t="shared" si="4"/>
        <v>487.1</v>
      </c>
    </row>
    <row r="326" spans="1:10" x14ac:dyDescent="0.3">
      <c r="A326" s="129" t="s">
        <v>45</v>
      </c>
      <c r="B326" s="129" t="s">
        <v>497</v>
      </c>
      <c r="C326" s="129" t="s">
        <v>184</v>
      </c>
      <c r="D326" s="129"/>
      <c r="E326" s="129" t="s">
        <v>506</v>
      </c>
      <c r="F326" s="130">
        <v>356.04</v>
      </c>
      <c r="G326" s="131">
        <v>357.03</v>
      </c>
      <c r="H326" s="136">
        <v>389.68</v>
      </c>
      <c r="J326" s="133">
        <f t="shared" si="4"/>
        <v>487.1</v>
      </c>
    </row>
    <row r="327" spans="1:10" x14ac:dyDescent="0.3">
      <c r="A327" s="129" t="s">
        <v>45</v>
      </c>
      <c r="B327" s="129" t="s">
        <v>497</v>
      </c>
      <c r="C327" s="129" t="s">
        <v>184</v>
      </c>
      <c r="D327" s="129"/>
      <c r="E327" s="129" t="s">
        <v>507</v>
      </c>
      <c r="F327" s="130">
        <v>356.04</v>
      </c>
      <c r="G327" s="131">
        <v>357.03</v>
      </c>
      <c r="H327" s="136">
        <v>389.68</v>
      </c>
      <c r="J327" s="133">
        <f t="shared" si="4"/>
        <v>487.1</v>
      </c>
    </row>
    <row r="328" spans="1:10" x14ac:dyDescent="0.3">
      <c r="A328" s="129" t="s">
        <v>45</v>
      </c>
      <c r="B328" s="129" t="s">
        <v>497</v>
      </c>
      <c r="C328" s="129" t="s">
        <v>184</v>
      </c>
      <c r="D328" s="129"/>
      <c r="E328" s="129" t="s">
        <v>508</v>
      </c>
      <c r="F328" s="130">
        <v>356.04</v>
      </c>
      <c r="G328" s="131">
        <v>357.03</v>
      </c>
      <c r="H328" s="136">
        <v>389.68</v>
      </c>
      <c r="J328" s="133">
        <f t="shared" si="4"/>
        <v>487.1</v>
      </c>
    </row>
    <row r="329" spans="1:10" x14ac:dyDescent="0.3">
      <c r="A329" s="129" t="s">
        <v>45</v>
      </c>
      <c r="B329" s="129" t="s">
        <v>497</v>
      </c>
      <c r="C329" s="129" t="s">
        <v>184</v>
      </c>
      <c r="D329" s="129"/>
      <c r="E329" s="129" t="s">
        <v>509</v>
      </c>
      <c r="F329" s="130">
        <v>356.04</v>
      </c>
      <c r="G329" s="131">
        <v>357.03</v>
      </c>
      <c r="H329" s="136">
        <v>389.68</v>
      </c>
      <c r="J329" s="133">
        <f t="shared" si="4"/>
        <v>487.1</v>
      </c>
    </row>
    <row r="330" spans="1:10" x14ac:dyDescent="0.3">
      <c r="A330" s="129" t="s">
        <v>45</v>
      </c>
      <c r="B330" s="129" t="s">
        <v>497</v>
      </c>
      <c r="C330" s="129" t="s">
        <v>171</v>
      </c>
      <c r="D330" s="129"/>
      <c r="E330" s="129" t="s">
        <v>510</v>
      </c>
      <c r="F330" s="130">
        <v>356.04</v>
      </c>
      <c r="G330" s="131">
        <v>361.62</v>
      </c>
      <c r="H330" s="136">
        <v>403.83</v>
      </c>
      <c r="J330" s="133">
        <f t="shared" si="4"/>
        <v>504.79</v>
      </c>
    </row>
    <row r="331" spans="1:10" x14ac:dyDescent="0.3">
      <c r="A331" s="129" t="s">
        <v>45</v>
      </c>
      <c r="B331" s="129" t="s">
        <v>497</v>
      </c>
      <c r="C331" s="129" t="s">
        <v>184</v>
      </c>
      <c r="D331" s="129"/>
      <c r="E331" s="129" t="s">
        <v>511</v>
      </c>
      <c r="F331" s="130">
        <v>356.04</v>
      </c>
      <c r="G331" s="131">
        <v>357.03</v>
      </c>
      <c r="H331" s="136">
        <v>389.68</v>
      </c>
      <c r="J331" s="133">
        <f t="shared" ref="J331:J394" si="5">+ROUND(H331*1.25,2)</f>
        <v>487.1</v>
      </c>
    </row>
    <row r="332" spans="1:10" x14ac:dyDescent="0.3">
      <c r="A332" s="129" t="s">
        <v>45</v>
      </c>
      <c r="B332" s="129" t="s">
        <v>497</v>
      </c>
      <c r="C332" s="129" t="s">
        <v>184</v>
      </c>
      <c r="D332" s="129"/>
      <c r="E332" s="129" t="s">
        <v>512</v>
      </c>
      <c r="F332" s="130">
        <v>356.04</v>
      </c>
      <c r="G332" s="131">
        <v>357.03</v>
      </c>
      <c r="H332" s="136">
        <v>389.68</v>
      </c>
      <c r="J332" s="133">
        <f t="shared" si="5"/>
        <v>487.1</v>
      </c>
    </row>
    <row r="333" spans="1:10" x14ac:dyDescent="0.3">
      <c r="A333" s="129" t="s">
        <v>45</v>
      </c>
      <c r="B333" s="129" t="s">
        <v>497</v>
      </c>
      <c r="C333" s="129" t="s">
        <v>184</v>
      </c>
      <c r="D333" s="129"/>
      <c r="E333" s="129" t="s">
        <v>513</v>
      </c>
      <c r="F333" s="130">
        <v>356.04</v>
      </c>
      <c r="G333" s="131">
        <v>357.03</v>
      </c>
      <c r="H333" s="136">
        <v>389.68</v>
      </c>
      <c r="J333" s="133">
        <f t="shared" si="5"/>
        <v>487.1</v>
      </c>
    </row>
    <row r="334" spans="1:10" x14ac:dyDescent="0.3">
      <c r="A334" s="129" t="s">
        <v>45</v>
      </c>
      <c r="B334" s="129" t="s">
        <v>497</v>
      </c>
      <c r="C334" s="129" t="s">
        <v>171</v>
      </c>
      <c r="D334" s="129"/>
      <c r="E334" s="129" t="s">
        <v>514</v>
      </c>
      <c r="F334" s="130">
        <v>356.04</v>
      </c>
      <c r="G334" s="131">
        <v>361.62</v>
      </c>
      <c r="H334" s="136">
        <v>403.83</v>
      </c>
      <c r="J334" s="133">
        <f t="shared" si="5"/>
        <v>504.79</v>
      </c>
    </row>
    <row r="335" spans="1:10" x14ac:dyDescent="0.3">
      <c r="A335" s="129" t="s">
        <v>45</v>
      </c>
      <c r="B335" s="129" t="s">
        <v>497</v>
      </c>
      <c r="C335" s="129" t="s">
        <v>171</v>
      </c>
      <c r="D335" s="129"/>
      <c r="E335" s="129" t="s">
        <v>515</v>
      </c>
      <c r="F335" s="130">
        <v>356.04</v>
      </c>
      <c r="G335" s="131">
        <v>361.62</v>
      </c>
      <c r="H335" s="136">
        <v>403.83</v>
      </c>
      <c r="J335" s="133">
        <f t="shared" si="5"/>
        <v>504.79</v>
      </c>
    </row>
    <row r="336" spans="1:10" x14ac:dyDescent="0.3">
      <c r="A336" s="129" t="s">
        <v>45</v>
      </c>
      <c r="B336" s="129" t="s">
        <v>497</v>
      </c>
      <c r="C336" s="129" t="s">
        <v>184</v>
      </c>
      <c r="D336" s="129"/>
      <c r="E336" s="129" t="s">
        <v>516</v>
      </c>
      <c r="F336" s="130">
        <v>356.04</v>
      </c>
      <c r="G336" s="131">
        <v>357.03</v>
      </c>
      <c r="H336" s="136">
        <v>389.68</v>
      </c>
      <c r="J336" s="133">
        <f t="shared" si="5"/>
        <v>487.1</v>
      </c>
    </row>
    <row r="337" spans="1:10" x14ac:dyDescent="0.3">
      <c r="A337" s="129" t="s">
        <v>45</v>
      </c>
      <c r="B337" s="129" t="s">
        <v>497</v>
      </c>
      <c r="C337" s="129" t="s">
        <v>171</v>
      </c>
      <c r="D337" s="129"/>
      <c r="E337" s="129" t="s">
        <v>517</v>
      </c>
      <c r="F337" s="130">
        <v>356.04</v>
      </c>
      <c r="G337" s="131">
        <v>361.62</v>
      </c>
      <c r="H337" s="136">
        <v>403.83</v>
      </c>
      <c r="J337" s="133">
        <f t="shared" si="5"/>
        <v>504.79</v>
      </c>
    </row>
    <row r="338" spans="1:10" x14ac:dyDescent="0.3">
      <c r="A338" s="129" t="s">
        <v>46</v>
      </c>
      <c r="B338" s="129" t="s">
        <v>166</v>
      </c>
      <c r="C338" s="129" t="s">
        <v>518</v>
      </c>
      <c r="D338" s="129"/>
      <c r="E338" s="129" t="s">
        <v>519</v>
      </c>
      <c r="F338" s="130">
        <v>377.8</v>
      </c>
      <c r="G338" s="142">
        <v>392.2</v>
      </c>
      <c r="H338" s="141">
        <v>434.41</v>
      </c>
      <c r="J338" s="133">
        <f t="shared" si="5"/>
        <v>543.01</v>
      </c>
    </row>
    <row r="339" spans="1:10" x14ac:dyDescent="0.3">
      <c r="A339" s="129" t="s">
        <v>46</v>
      </c>
      <c r="B339" s="129" t="s">
        <v>166</v>
      </c>
      <c r="C339" s="129" t="s">
        <v>520</v>
      </c>
      <c r="D339" s="129"/>
      <c r="E339" s="129" t="s">
        <v>521</v>
      </c>
      <c r="F339" s="130">
        <v>353.99</v>
      </c>
      <c r="G339" s="142">
        <v>371.95</v>
      </c>
      <c r="H339" s="141">
        <v>383.44</v>
      </c>
      <c r="J339" s="133">
        <f t="shared" si="5"/>
        <v>479.3</v>
      </c>
    </row>
    <row r="340" spans="1:10" x14ac:dyDescent="0.3">
      <c r="A340" s="129" t="s">
        <v>46</v>
      </c>
      <c r="B340" s="129" t="s">
        <v>166</v>
      </c>
      <c r="C340" s="129" t="s">
        <v>522</v>
      </c>
      <c r="D340" s="129"/>
      <c r="E340" s="129" t="s">
        <v>523</v>
      </c>
      <c r="F340" s="130">
        <v>343.67</v>
      </c>
      <c r="G340" s="142">
        <v>359.44</v>
      </c>
      <c r="H340" s="141">
        <v>375.83</v>
      </c>
      <c r="J340" s="133">
        <f t="shared" si="5"/>
        <v>469.79</v>
      </c>
    </row>
    <row r="341" spans="1:10" x14ac:dyDescent="0.3">
      <c r="A341" s="129" t="s">
        <v>46</v>
      </c>
      <c r="B341" s="129" t="s">
        <v>166</v>
      </c>
      <c r="C341" s="129" t="s">
        <v>524</v>
      </c>
      <c r="D341" s="129"/>
      <c r="E341" s="129" t="s">
        <v>525</v>
      </c>
      <c r="F341" s="130">
        <v>393.7</v>
      </c>
      <c r="G341" s="142">
        <v>415.03</v>
      </c>
      <c r="H341" s="141">
        <v>479.8</v>
      </c>
      <c r="J341" s="133">
        <f t="shared" si="5"/>
        <v>599.75</v>
      </c>
    </row>
    <row r="342" spans="1:10" x14ac:dyDescent="0.3">
      <c r="A342" s="129" t="s">
        <v>46</v>
      </c>
      <c r="B342" s="129" t="s">
        <v>166</v>
      </c>
      <c r="C342" s="129" t="s">
        <v>520</v>
      </c>
      <c r="D342" s="129"/>
      <c r="E342" s="129" t="s">
        <v>526</v>
      </c>
      <c r="F342" s="130">
        <v>353.99</v>
      </c>
      <c r="G342" s="142">
        <v>371.95</v>
      </c>
      <c r="H342" s="141">
        <v>383.44</v>
      </c>
      <c r="J342" s="133">
        <f t="shared" si="5"/>
        <v>479.3</v>
      </c>
    </row>
    <row r="343" spans="1:10" x14ac:dyDescent="0.3">
      <c r="A343" s="129" t="s">
        <v>46</v>
      </c>
      <c r="B343" s="129" t="s">
        <v>166</v>
      </c>
      <c r="C343" s="129" t="s">
        <v>522</v>
      </c>
      <c r="D343" s="129"/>
      <c r="E343" s="129" t="s">
        <v>527</v>
      </c>
      <c r="F343" s="130">
        <v>343.67</v>
      </c>
      <c r="G343" s="142">
        <v>359.44</v>
      </c>
      <c r="H343" s="141">
        <v>375.83</v>
      </c>
      <c r="J343" s="133">
        <f t="shared" si="5"/>
        <v>469.79</v>
      </c>
    </row>
    <row r="344" spans="1:10" x14ac:dyDescent="0.3">
      <c r="A344" s="129" t="s">
        <v>46</v>
      </c>
      <c r="B344" s="129" t="s">
        <v>166</v>
      </c>
      <c r="C344" s="129" t="s">
        <v>518</v>
      </c>
      <c r="D344" s="129"/>
      <c r="E344" s="129" t="s">
        <v>528</v>
      </c>
      <c r="F344" s="130">
        <v>377.8</v>
      </c>
      <c r="G344" s="142">
        <v>392.2</v>
      </c>
      <c r="H344" s="141">
        <v>434.41</v>
      </c>
      <c r="J344" s="133">
        <f t="shared" si="5"/>
        <v>543.01</v>
      </c>
    </row>
    <row r="345" spans="1:10" x14ac:dyDescent="0.3">
      <c r="A345" s="129" t="s">
        <v>46</v>
      </c>
      <c r="B345" s="129" t="s">
        <v>166</v>
      </c>
      <c r="C345" s="129" t="s">
        <v>529</v>
      </c>
      <c r="D345" s="129"/>
      <c r="E345" s="129" t="s">
        <v>530</v>
      </c>
      <c r="F345" s="130">
        <v>378.1</v>
      </c>
      <c r="G345" s="142">
        <v>396.09</v>
      </c>
      <c r="H345" s="141">
        <v>425.41</v>
      </c>
      <c r="J345" s="133">
        <f t="shared" si="5"/>
        <v>531.76</v>
      </c>
    </row>
    <row r="346" spans="1:10" x14ac:dyDescent="0.3">
      <c r="A346" s="129" t="s">
        <v>46</v>
      </c>
      <c r="B346" s="129" t="s">
        <v>166</v>
      </c>
      <c r="C346" s="129" t="s">
        <v>518</v>
      </c>
      <c r="D346" s="129"/>
      <c r="E346" s="129" t="s">
        <v>531</v>
      </c>
      <c r="F346" s="130">
        <v>377.8</v>
      </c>
      <c r="G346" s="142">
        <v>392.2</v>
      </c>
      <c r="H346" s="141">
        <v>434.41</v>
      </c>
      <c r="J346" s="133">
        <f t="shared" si="5"/>
        <v>543.01</v>
      </c>
    </row>
    <row r="347" spans="1:10" x14ac:dyDescent="0.3">
      <c r="A347" s="129" t="s">
        <v>46</v>
      </c>
      <c r="B347" s="129" t="s">
        <v>166</v>
      </c>
      <c r="C347" s="129" t="s">
        <v>522</v>
      </c>
      <c r="D347" s="129"/>
      <c r="E347" s="129" t="s">
        <v>532</v>
      </c>
      <c r="F347" s="130">
        <v>343.67</v>
      </c>
      <c r="G347" s="142">
        <v>359.44</v>
      </c>
      <c r="H347" s="141">
        <v>375.83</v>
      </c>
      <c r="J347" s="133">
        <f t="shared" si="5"/>
        <v>469.79</v>
      </c>
    </row>
    <row r="348" spans="1:10" x14ac:dyDescent="0.3">
      <c r="A348" s="129" t="s">
        <v>46</v>
      </c>
      <c r="B348" s="129" t="s">
        <v>166</v>
      </c>
      <c r="C348" s="129" t="s">
        <v>518</v>
      </c>
      <c r="D348" s="129"/>
      <c r="E348" s="129" t="s">
        <v>533</v>
      </c>
      <c r="F348" s="130">
        <v>377.8</v>
      </c>
      <c r="G348" s="142">
        <v>392.2</v>
      </c>
      <c r="H348" s="141">
        <v>434.41</v>
      </c>
      <c r="J348" s="133">
        <f t="shared" si="5"/>
        <v>543.01</v>
      </c>
    </row>
    <row r="349" spans="1:10" x14ac:dyDescent="0.3">
      <c r="A349" s="129" t="s">
        <v>46</v>
      </c>
      <c r="B349" s="129" t="s">
        <v>166</v>
      </c>
      <c r="C349" s="129" t="s">
        <v>529</v>
      </c>
      <c r="D349" s="129"/>
      <c r="E349" s="129" t="s">
        <v>534</v>
      </c>
      <c r="F349" s="130">
        <v>378.1</v>
      </c>
      <c r="G349" s="142">
        <v>396.09</v>
      </c>
      <c r="H349" s="141">
        <v>425.41</v>
      </c>
      <c r="J349" s="133">
        <f t="shared" si="5"/>
        <v>531.76</v>
      </c>
    </row>
    <row r="350" spans="1:10" x14ac:dyDescent="0.3">
      <c r="A350" s="129" t="s">
        <v>46</v>
      </c>
      <c r="B350" s="129" t="s">
        <v>166</v>
      </c>
      <c r="C350" s="129" t="s">
        <v>522</v>
      </c>
      <c r="D350" s="129"/>
      <c r="E350" s="129" t="s">
        <v>535</v>
      </c>
      <c r="F350" s="130">
        <v>343.67</v>
      </c>
      <c r="G350" s="142">
        <v>359.44</v>
      </c>
      <c r="H350" s="141">
        <v>375.83</v>
      </c>
      <c r="J350" s="133">
        <f t="shared" si="5"/>
        <v>469.79</v>
      </c>
    </row>
    <row r="351" spans="1:10" x14ac:dyDescent="0.3">
      <c r="A351" s="129" t="s">
        <v>46</v>
      </c>
      <c r="B351" s="129" t="s">
        <v>166</v>
      </c>
      <c r="C351" s="129" t="s">
        <v>522</v>
      </c>
      <c r="D351" s="129"/>
      <c r="E351" s="129" t="s">
        <v>536</v>
      </c>
      <c r="F351" s="130">
        <v>343.67</v>
      </c>
      <c r="G351" s="142">
        <v>359.44</v>
      </c>
      <c r="H351" s="141">
        <v>375.83</v>
      </c>
      <c r="J351" s="133">
        <f t="shared" si="5"/>
        <v>469.79</v>
      </c>
    </row>
    <row r="352" spans="1:10" x14ac:dyDescent="0.3">
      <c r="A352" s="129" t="s">
        <v>46</v>
      </c>
      <c r="B352" s="129" t="s">
        <v>166</v>
      </c>
      <c r="C352" s="129" t="s">
        <v>529</v>
      </c>
      <c r="D352" s="129"/>
      <c r="E352" s="129" t="s">
        <v>537</v>
      </c>
      <c r="F352" s="130">
        <v>378.1</v>
      </c>
      <c r="G352" s="142">
        <v>396.09</v>
      </c>
      <c r="H352" s="141">
        <v>425.41</v>
      </c>
      <c r="J352" s="133">
        <f t="shared" si="5"/>
        <v>531.76</v>
      </c>
    </row>
    <row r="353" spans="1:10" x14ac:dyDescent="0.3">
      <c r="A353" s="129" t="s">
        <v>46</v>
      </c>
      <c r="B353" s="129" t="s">
        <v>166</v>
      </c>
      <c r="C353" s="129" t="s">
        <v>522</v>
      </c>
      <c r="D353" s="129"/>
      <c r="E353" s="129" t="s">
        <v>538</v>
      </c>
      <c r="F353" s="130">
        <v>343.67</v>
      </c>
      <c r="G353" s="142">
        <v>359.44</v>
      </c>
      <c r="H353" s="141">
        <v>375.83</v>
      </c>
      <c r="J353" s="133">
        <f t="shared" si="5"/>
        <v>469.79</v>
      </c>
    </row>
    <row r="354" spans="1:10" x14ac:dyDescent="0.3">
      <c r="A354" s="129" t="s">
        <v>46</v>
      </c>
      <c r="B354" s="129" t="s">
        <v>166</v>
      </c>
      <c r="C354" s="129" t="s">
        <v>529</v>
      </c>
      <c r="D354" s="129"/>
      <c r="E354" s="129" t="s">
        <v>539</v>
      </c>
      <c r="F354" s="130">
        <v>378.1</v>
      </c>
      <c r="G354" s="142">
        <v>396.09</v>
      </c>
      <c r="H354" s="141">
        <v>425.41</v>
      </c>
      <c r="J354" s="133">
        <f t="shared" si="5"/>
        <v>531.76</v>
      </c>
    </row>
    <row r="355" spans="1:10" x14ac:dyDescent="0.3">
      <c r="A355" s="129" t="s">
        <v>46</v>
      </c>
      <c r="B355" s="129" t="s">
        <v>166</v>
      </c>
      <c r="C355" s="129" t="s">
        <v>520</v>
      </c>
      <c r="D355" s="129"/>
      <c r="E355" s="129" t="s">
        <v>540</v>
      </c>
      <c r="F355" s="130">
        <v>353.99</v>
      </c>
      <c r="G355" s="142">
        <v>371.95</v>
      </c>
      <c r="H355" s="141">
        <v>383.44</v>
      </c>
      <c r="J355" s="133">
        <f t="shared" si="5"/>
        <v>479.3</v>
      </c>
    </row>
    <row r="356" spans="1:10" x14ac:dyDescent="0.3">
      <c r="A356" s="129" t="s">
        <v>46</v>
      </c>
      <c r="B356" s="129" t="s">
        <v>166</v>
      </c>
      <c r="C356" s="129" t="s">
        <v>529</v>
      </c>
      <c r="D356" s="129"/>
      <c r="E356" s="129" t="s">
        <v>541</v>
      </c>
      <c r="F356" s="130">
        <v>378.1</v>
      </c>
      <c r="G356" s="142">
        <v>396.09</v>
      </c>
      <c r="H356" s="141">
        <v>425.41</v>
      </c>
      <c r="J356" s="133">
        <f t="shared" si="5"/>
        <v>531.76</v>
      </c>
    </row>
    <row r="357" spans="1:10" x14ac:dyDescent="0.3">
      <c r="A357" s="129" t="s">
        <v>46</v>
      </c>
      <c r="B357" s="129" t="s">
        <v>166</v>
      </c>
      <c r="C357" s="129" t="s">
        <v>529</v>
      </c>
      <c r="D357" s="129"/>
      <c r="E357" s="129" t="s">
        <v>542</v>
      </c>
      <c r="F357" s="130">
        <v>378.1</v>
      </c>
      <c r="G357" s="142">
        <v>396.09</v>
      </c>
      <c r="H357" s="141">
        <v>425.41</v>
      </c>
      <c r="J357" s="133">
        <f t="shared" si="5"/>
        <v>531.76</v>
      </c>
    </row>
    <row r="358" spans="1:10" x14ac:dyDescent="0.3">
      <c r="A358" s="129" t="s">
        <v>46</v>
      </c>
      <c r="B358" s="129" t="s">
        <v>166</v>
      </c>
      <c r="C358" s="129" t="s">
        <v>522</v>
      </c>
      <c r="D358" s="129"/>
      <c r="E358" s="129" t="s">
        <v>543</v>
      </c>
      <c r="F358" s="130">
        <v>343.67</v>
      </c>
      <c r="G358" s="142">
        <v>359.44</v>
      </c>
      <c r="H358" s="141">
        <v>375.83</v>
      </c>
      <c r="J358" s="133">
        <f t="shared" si="5"/>
        <v>469.79</v>
      </c>
    </row>
    <row r="359" spans="1:10" x14ac:dyDescent="0.3">
      <c r="A359" s="129" t="s">
        <v>46</v>
      </c>
      <c r="B359" s="129" t="s">
        <v>166</v>
      </c>
      <c r="C359" s="129" t="s">
        <v>524</v>
      </c>
      <c r="D359" s="129"/>
      <c r="E359" s="129" t="s">
        <v>544</v>
      </c>
      <c r="F359" s="130">
        <v>393.7</v>
      </c>
      <c r="G359" s="142">
        <v>415.03</v>
      </c>
      <c r="H359" s="141">
        <v>479.8</v>
      </c>
      <c r="J359" s="133">
        <f t="shared" si="5"/>
        <v>599.75</v>
      </c>
    </row>
    <row r="360" spans="1:10" x14ac:dyDescent="0.3">
      <c r="A360" s="129" t="s">
        <v>46</v>
      </c>
      <c r="B360" s="129" t="s">
        <v>166</v>
      </c>
      <c r="C360" s="129" t="s">
        <v>529</v>
      </c>
      <c r="D360" s="129"/>
      <c r="E360" s="129" t="s">
        <v>545</v>
      </c>
      <c r="F360" s="130">
        <v>378.1</v>
      </c>
      <c r="G360" s="142">
        <v>396.09</v>
      </c>
      <c r="H360" s="141">
        <v>425.41</v>
      </c>
      <c r="J360" s="133">
        <f t="shared" si="5"/>
        <v>531.76</v>
      </c>
    </row>
    <row r="361" spans="1:10" x14ac:dyDescent="0.3">
      <c r="A361" s="129" t="s">
        <v>46</v>
      </c>
      <c r="B361" s="129" t="s">
        <v>166</v>
      </c>
      <c r="C361" s="129" t="s">
        <v>522</v>
      </c>
      <c r="D361" s="129"/>
      <c r="E361" s="129" t="s">
        <v>546</v>
      </c>
      <c r="F361" s="130">
        <v>343.67</v>
      </c>
      <c r="G361" s="142">
        <v>359.44</v>
      </c>
      <c r="H361" s="141">
        <v>375.83</v>
      </c>
      <c r="J361" s="133">
        <f t="shared" si="5"/>
        <v>469.79</v>
      </c>
    </row>
    <row r="362" spans="1:10" x14ac:dyDescent="0.3">
      <c r="A362" s="129" t="s">
        <v>46</v>
      </c>
      <c r="B362" s="129" t="s">
        <v>166</v>
      </c>
      <c r="C362" s="129" t="s">
        <v>518</v>
      </c>
      <c r="D362" s="129"/>
      <c r="E362" s="129" t="s">
        <v>547</v>
      </c>
      <c r="F362" s="130">
        <v>377.8</v>
      </c>
      <c r="G362" s="142">
        <v>392.2</v>
      </c>
      <c r="H362" s="141">
        <v>434.41</v>
      </c>
      <c r="J362" s="133">
        <f t="shared" si="5"/>
        <v>543.01</v>
      </c>
    </row>
    <row r="363" spans="1:10" x14ac:dyDescent="0.3">
      <c r="A363" s="129" t="s">
        <v>46</v>
      </c>
      <c r="B363" s="129" t="s">
        <v>166</v>
      </c>
      <c r="C363" s="129" t="s">
        <v>522</v>
      </c>
      <c r="D363" s="129"/>
      <c r="E363" s="129" t="s">
        <v>548</v>
      </c>
      <c r="F363" s="130">
        <v>393.7</v>
      </c>
      <c r="G363" s="142">
        <v>359.44</v>
      </c>
      <c r="H363" s="141">
        <v>375.83</v>
      </c>
      <c r="J363" s="133">
        <f t="shared" si="5"/>
        <v>469.79</v>
      </c>
    </row>
    <row r="364" spans="1:10" x14ac:dyDescent="0.3">
      <c r="A364" s="129" t="s">
        <v>46</v>
      </c>
      <c r="B364" s="129" t="s">
        <v>166</v>
      </c>
      <c r="C364" s="129" t="s">
        <v>520</v>
      </c>
      <c r="D364" s="129"/>
      <c r="E364" s="129" t="s">
        <v>549</v>
      </c>
      <c r="F364" s="130">
        <v>353.99</v>
      </c>
      <c r="G364" s="142">
        <v>371.95</v>
      </c>
      <c r="H364" s="141">
        <v>383.44</v>
      </c>
      <c r="J364" s="133">
        <f t="shared" si="5"/>
        <v>479.3</v>
      </c>
    </row>
    <row r="365" spans="1:10" x14ac:dyDescent="0.3">
      <c r="A365" s="129" t="s">
        <v>46</v>
      </c>
      <c r="B365" s="129" t="s">
        <v>166</v>
      </c>
      <c r="C365" s="129" t="s">
        <v>520</v>
      </c>
      <c r="D365" s="129"/>
      <c r="E365" s="129" t="s">
        <v>550</v>
      </c>
      <c r="F365" s="130">
        <v>353.99</v>
      </c>
      <c r="G365" s="142">
        <v>371.95</v>
      </c>
      <c r="H365" s="141">
        <v>383.44</v>
      </c>
      <c r="J365" s="133">
        <f t="shared" si="5"/>
        <v>479.3</v>
      </c>
    </row>
    <row r="366" spans="1:10" x14ac:dyDescent="0.3">
      <c r="A366" s="129" t="s">
        <v>47</v>
      </c>
      <c r="B366" s="129" t="s">
        <v>551</v>
      </c>
      <c r="C366" s="129"/>
      <c r="D366" s="129"/>
      <c r="E366" s="129" t="s">
        <v>552</v>
      </c>
      <c r="F366" s="130">
        <v>360.65</v>
      </c>
      <c r="G366" s="131">
        <v>367.53</v>
      </c>
      <c r="H366" s="136">
        <v>373.77</v>
      </c>
      <c r="J366" s="133">
        <f t="shared" si="5"/>
        <v>467.21</v>
      </c>
    </row>
    <row r="367" spans="1:10" x14ac:dyDescent="0.3">
      <c r="A367" s="129" t="s">
        <v>47</v>
      </c>
      <c r="B367" s="129" t="s">
        <v>551</v>
      </c>
      <c r="C367" s="129"/>
      <c r="D367" s="129"/>
      <c r="E367" s="129" t="s">
        <v>553</v>
      </c>
      <c r="F367" s="130">
        <v>360.65</v>
      </c>
      <c r="G367" s="131">
        <v>367.53</v>
      </c>
      <c r="H367" s="136">
        <v>373.77</v>
      </c>
      <c r="J367" s="133">
        <f t="shared" si="5"/>
        <v>467.21</v>
      </c>
    </row>
    <row r="368" spans="1:10" x14ac:dyDescent="0.3">
      <c r="A368" s="129" t="s">
        <v>47</v>
      </c>
      <c r="B368" s="129" t="s">
        <v>551</v>
      </c>
      <c r="C368" s="129"/>
      <c r="D368" s="129"/>
      <c r="E368" s="129" t="s">
        <v>554</v>
      </c>
      <c r="F368" s="130">
        <v>360.65</v>
      </c>
      <c r="G368" s="131">
        <v>367.53</v>
      </c>
      <c r="H368" s="136">
        <v>373.77</v>
      </c>
      <c r="J368" s="133">
        <f t="shared" si="5"/>
        <v>467.21</v>
      </c>
    </row>
    <row r="369" spans="1:10" x14ac:dyDescent="0.3">
      <c r="A369" s="129" t="s">
        <v>47</v>
      </c>
      <c r="B369" s="129" t="s">
        <v>551</v>
      </c>
      <c r="C369" s="129"/>
      <c r="D369" s="129"/>
      <c r="E369" s="129" t="s">
        <v>555</v>
      </c>
      <c r="F369" s="130">
        <v>360.65</v>
      </c>
      <c r="G369" s="131">
        <v>367.53</v>
      </c>
      <c r="H369" s="136">
        <v>373.77</v>
      </c>
      <c r="J369" s="133">
        <f t="shared" si="5"/>
        <v>467.21</v>
      </c>
    </row>
    <row r="370" spans="1:10" x14ac:dyDescent="0.3">
      <c r="A370" s="129" t="s">
        <v>47</v>
      </c>
      <c r="B370" s="129" t="s">
        <v>551</v>
      </c>
      <c r="C370" s="129"/>
      <c r="D370" s="129"/>
      <c r="E370" s="129" t="s">
        <v>556</v>
      </c>
      <c r="F370" s="130">
        <v>360.65</v>
      </c>
      <c r="G370" s="131">
        <v>367.53</v>
      </c>
      <c r="H370" s="136">
        <v>373.77</v>
      </c>
      <c r="J370" s="133">
        <f t="shared" si="5"/>
        <v>467.21</v>
      </c>
    </row>
    <row r="371" spans="1:10" x14ac:dyDescent="0.3">
      <c r="A371" s="129" t="s">
        <v>47</v>
      </c>
      <c r="B371" s="129" t="s">
        <v>551</v>
      </c>
      <c r="C371" s="129"/>
      <c r="D371" s="129"/>
      <c r="E371" s="129" t="s">
        <v>557</v>
      </c>
      <c r="F371" s="130">
        <v>360.65</v>
      </c>
      <c r="G371" s="131">
        <v>367.53</v>
      </c>
      <c r="H371" s="136">
        <v>373.77</v>
      </c>
      <c r="J371" s="133">
        <f t="shared" si="5"/>
        <v>467.21</v>
      </c>
    </row>
    <row r="372" spans="1:10" x14ac:dyDescent="0.3">
      <c r="A372" s="129" t="s">
        <v>47</v>
      </c>
      <c r="B372" s="129" t="s">
        <v>551</v>
      </c>
      <c r="C372" s="129"/>
      <c r="D372" s="129"/>
      <c r="E372" s="129" t="s">
        <v>558</v>
      </c>
      <c r="F372" s="130">
        <v>360.65</v>
      </c>
      <c r="G372" s="131">
        <v>367.53</v>
      </c>
      <c r="H372" s="136">
        <v>373.77</v>
      </c>
      <c r="J372" s="133">
        <f t="shared" si="5"/>
        <v>467.21</v>
      </c>
    </row>
    <row r="373" spans="1:10" x14ac:dyDescent="0.3">
      <c r="A373" s="129" t="s">
        <v>47</v>
      </c>
      <c r="B373" s="129" t="s">
        <v>551</v>
      </c>
      <c r="C373" s="129"/>
      <c r="D373" s="129"/>
      <c r="E373" s="129" t="s">
        <v>559</v>
      </c>
      <c r="F373" s="130">
        <v>360.65</v>
      </c>
      <c r="G373" s="131">
        <v>367.53</v>
      </c>
      <c r="H373" s="136">
        <v>373.77</v>
      </c>
      <c r="J373" s="133">
        <f t="shared" si="5"/>
        <v>467.21</v>
      </c>
    </row>
    <row r="374" spans="1:10" x14ac:dyDescent="0.3">
      <c r="A374" s="129" t="s">
        <v>47</v>
      </c>
      <c r="B374" s="129" t="s">
        <v>551</v>
      </c>
      <c r="C374" s="129"/>
      <c r="D374" s="129"/>
      <c r="E374" s="129" t="s">
        <v>560</v>
      </c>
      <c r="F374" s="130">
        <v>360.65</v>
      </c>
      <c r="G374" s="131">
        <v>367.53</v>
      </c>
      <c r="H374" s="136">
        <v>373.77</v>
      </c>
      <c r="J374" s="133">
        <f t="shared" si="5"/>
        <v>467.21</v>
      </c>
    </row>
    <row r="375" spans="1:10" x14ac:dyDescent="0.3">
      <c r="A375" s="129" t="s">
        <v>47</v>
      </c>
      <c r="B375" s="129" t="s">
        <v>551</v>
      </c>
      <c r="C375" s="129"/>
      <c r="D375" s="129"/>
      <c r="E375" s="129" t="s">
        <v>561</v>
      </c>
      <c r="F375" s="130">
        <v>360.65</v>
      </c>
      <c r="G375" s="131">
        <v>367.53</v>
      </c>
      <c r="H375" s="136">
        <v>373.77</v>
      </c>
      <c r="J375" s="133">
        <f t="shared" si="5"/>
        <v>467.21</v>
      </c>
    </row>
    <row r="376" spans="1:10" x14ac:dyDescent="0.3">
      <c r="A376" s="129" t="s">
        <v>47</v>
      </c>
      <c r="B376" s="129" t="s">
        <v>551</v>
      </c>
      <c r="C376" s="129"/>
      <c r="D376" s="129"/>
      <c r="E376" s="129" t="s">
        <v>562</v>
      </c>
      <c r="F376" s="130">
        <v>360.65</v>
      </c>
      <c r="G376" s="131">
        <v>367.53</v>
      </c>
      <c r="H376" s="136">
        <v>373.77</v>
      </c>
      <c r="J376" s="133">
        <f t="shared" si="5"/>
        <v>467.21</v>
      </c>
    </row>
    <row r="377" spans="1:10" x14ac:dyDescent="0.3">
      <c r="A377" s="129" t="s">
        <v>47</v>
      </c>
      <c r="B377" s="129" t="s">
        <v>551</v>
      </c>
      <c r="C377" s="129"/>
      <c r="D377" s="129"/>
      <c r="E377" s="129" t="s">
        <v>563</v>
      </c>
      <c r="F377" s="130">
        <v>360.65</v>
      </c>
      <c r="G377" s="131">
        <v>367.53</v>
      </c>
      <c r="H377" s="136">
        <v>373.77</v>
      </c>
      <c r="J377" s="133">
        <f t="shared" si="5"/>
        <v>467.21</v>
      </c>
    </row>
    <row r="378" spans="1:10" x14ac:dyDescent="0.3">
      <c r="A378" s="129" t="s">
        <v>47</v>
      </c>
      <c r="B378" s="129" t="s">
        <v>551</v>
      </c>
      <c r="C378" s="129"/>
      <c r="D378" s="129"/>
      <c r="E378" s="129" t="s">
        <v>564</v>
      </c>
      <c r="F378" s="130">
        <v>360.65</v>
      </c>
      <c r="G378" s="131">
        <v>367.53</v>
      </c>
      <c r="H378" s="136">
        <v>373.77</v>
      </c>
      <c r="J378" s="133">
        <f t="shared" si="5"/>
        <v>467.21</v>
      </c>
    </row>
    <row r="379" spans="1:10" x14ac:dyDescent="0.3">
      <c r="A379" s="129" t="s">
        <v>47</v>
      </c>
      <c r="B379" s="129" t="s">
        <v>551</v>
      </c>
      <c r="C379" s="129"/>
      <c r="D379" s="129"/>
      <c r="E379" s="129" t="s">
        <v>565</v>
      </c>
      <c r="F379" s="130">
        <v>360.65</v>
      </c>
      <c r="G379" s="131">
        <v>367.53</v>
      </c>
      <c r="H379" s="136">
        <v>373.77</v>
      </c>
      <c r="J379" s="133">
        <f t="shared" si="5"/>
        <v>467.21</v>
      </c>
    </row>
    <row r="380" spans="1:10" x14ac:dyDescent="0.3">
      <c r="A380" s="129" t="s">
        <v>47</v>
      </c>
      <c r="B380" s="129" t="s">
        <v>551</v>
      </c>
      <c r="C380" s="129"/>
      <c r="D380" s="129"/>
      <c r="E380" s="129" t="s">
        <v>566</v>
      </c>
      <c r="F380" s="130">
        <v>360.65</v>
      </c>
      <c r="G380" s="131">
        <v>367.53</v>
      </c>
      <c r="H380" s="136">
        <v>373.77</v>
      </c>
      <c r="J380" s="133">
        <f t="shared" si="5"/>
        <v>467.21</v>
      </c>
    </row>
    <row r="381" spans="1:10" x14ac:dyDescent="0.3">
      <c r="A381" s="129" t="s">
        <v>47</v>
      </c>
      <c r="B381" s="129" t="s">
        <v>551</v>
      </c>
      <c r="C381" s="129"/>
      <c r="D381" s="129"/>
      <c r="E381" s="129" t="s">
        <v>567</v>
      </c>
      <c r="F381" s="130">
        <v>360.65</v>
      </c>
      <c r="G381" s="131">
        <v>367.53</v>
      </c>
      <c r="H381" s="136">
        <v>373.77</v>
      </c>
      <c r="J381" s="133">
        <f t="shared" si="5"/>
        <v>467.21</v>
      </c>
    </row>
    <row r="382" spans="1:10" x14ac:dyDescent="0.3">
      <c r="A382" s="129" t="s">
        <v>47</v>
      </c>
      <c r="B382" s="129" t="s">
        <v>551</v>
      </c>
      <c r="C382" s="129"/>
      <c r="D382" s="129"/>
      <c r="E382" s="129" t="s">
        <v>568</v>
      </c>
      <c r="F382" s="130">
        <v>360.65</v>
      </c>
      <c r="G382" s="131">
        <v>367.53</v>
      </c>
      <c r="H382" s="136">
        <v>373.77</v>
      </c>
      <c r="J382" s="133">
        <f t="shared" si="5"/>
        <v>467.21</v>
      </c>
    </row>
    <row r="383" spans="1:10" x14ac:dyDescent="0.3">
      <c r="A383" s="129" t="s">
        <v>47</v>
      </c>
      <c r="B383" s="129" t="s">
        <v>551</v>
      </c>
      <c r="C383" s="129"/>
      <c r="D383" s="129"/>
      <c r="E383" s="129" t="s">
        <v>569</v>
      </c>
      <c r="F383" s="130">
        <v>360.65</v>
      </c>
      <c r="G383" s="131">
        <v>367.53</v>
      </c>
      <c r="H383" s="136">
        <v>373.77</v>
      </c>
      <c r="J383" s="133">
        <f t="shared" si="5"/>
        <v>467.21</v>
      </c>
    </row>
    <row r="384" spans="1:10" x14ac:dyDescent="0.3">
      <c r="A384" s="129" t="s">
        <v>47</v>
      </c>
      <c r="B384" s="129" t="s">
        <v>551</v>
      </c>
      <c r="C384" s="129"/>
      <c r="D384" s="129"/>
      <c r="E384" s="129" t="s">
        <v>570</v>
      </c>
      <c r="F384" s="130">
        <v>360.65</v>
      </c>
      <c r="G384" s="131">
        <v>367.53</v>
      </c>
      <c r="H384" s="136">
        <v>373.77</v>
      </c>
      <c r="J384" s="133">
        <f t="shared" si="5"/>
        <v>467.21</v>
      </c>
    </row>
    <row r="385" spans="1:10" x14ac:dyDescent="0.3">
      <c r="A385" s="129" t="s">
        <v>47</v>
      </c>
      <c r="B385" s="129" t="s">
        <v>551</v>
      </c>
      <c r="C385" s="129"/>
      <c r="D385" s="129"/>
      <c r="E385" s="129" t="s">
        <v>571</v>
      </c>
      <c r="F385" s="130">
        <v>360.65</v>
      </c>
      <c r="G385" s="131">
        <v>367.53</v>
      </c>
      <c r="H385" s="136">
        <v>373.77</v>
      </c>
      <c r="J385" s="133">
        <f t="shared" si="5"/>
        <v>467.21</v>
      </c>
    </row>
    <row r="386" spans="1:10" x14ac:dyDescent="0.3">
      <c r="A386" s="129" t="s">
        <v>47</v>
      </c>
      <c r="B386" s="129" t="s">
        <v>551</v>
      </c>
      <c r="C386" s="129"/>
      <c r="D386" s="129"/>
      <c r="E386" s="129" t="s">
        <v>572</v>
      </c>
      <c r="F386" s="130">
        <v>360.65</v>
      </c>
      <c r="G386" s="131">
        <v>367.53</v>
      </c>
      <c r="H386" s="136">
        <v>373.77</v>
      </c>
      <c r="J386" s="133">
        <f t="shared" si="5"/>
        <v>467.21</v>
      </c>
    </row>
    <row r="387" spans="1:10" x14ac:dyDescent="0.3">
      <c r="A387" s="129" t="s">
        <v>47</v>
      </c>
      <c r="B387" s="129" t="s">
        <v>551</v>
      </c>
      <c r="C387" s="129"/>
      <c r="D387" s="129"/>
      <c r="E387" s="129" t="s">
        <v>573</v>
      </c>
      <c r="F387" s="130">
        <v>360.65</v>
      </c>
      <c r="G387" s="131">
        <v>367.53</v>
      </c>
      <c r="H387" s="136">
        <v>373.77</v>
      </c>
      <c r="J387" s="133">
        <f t="shared" si="5"/>
        <v>467.21</v>
      </c>
    </row>
    <row r="388" spans="1:10" x14ac:dyDescent="0.3">
      <c r="A388" s="129" t="s">
        <v>47</v>
      </c>
      <c r="B388" s="129" t="s">
        <v>551</v>
      </c>
      <c r="C388" s="129"/>
      <c r="D388" s="129"/>
      <c r="E388" s="129" t="s">
        <v>574</v>
      </c>
      <c r="F388" s="130">
        <v>360.65</v>
      </c>
      <c r="G388" s="131">
        <v>367.53</v>
      </c>
      <c r="H388" s="136">
        <v>373.77</v>
      </c>
      <c r="J388" s="133">
        <f t="shared" si="5"/>
        <v>467.21</v>
      </c>
    </row>
    <row r="389" spans="1:10" x14ac:dyDescent="0.3">
      <c r="A389" s="129" t="s">
        <v>47</v>
      </c>
      <c r="B389" s="129" t="s">
        <v>551</v>
      </c>
      <c r="C389" s="129"/>
      <c r="D389" s="129"/>
      <c r="E389" s="129" t="s">
        <v>575</v>
      </c>
      <c r="F389" s="130">
        <v>360.65</v>
      </c>
      <c r="G389" s="131">
        <v>367.53</v>
      </c>
      <c r="H389" s="136">
        <v>373.77</v>
      </c>
      <c r="J389" s="133">
        <f t="shared" si="5"/>
        <v>467.21</v>
      </c>
    </row>
    <row r="390" spans="1:10" x14ac:dyDescent="0.3">
      <c r="A390" s="129" t="s">
        <v>47</v>
      </c>
      <c r="B390" s="129" t="s">
        <v>551</v>
      </c>
      <c r="C390" s="129"/>
      <c r="D390" s="129"/>
      <c r="E390" s="129" t="s">
        <v>576</v>
      </c>
      <c r="F390" s="130">
        <v>360.65</v>
      </c>
      <c r="G390" s="131">
        <v>367.53</v>
      </c>
      <c r="H390" s="136">
        <v>373.77</v>
      </c>
      <c r="J390" s="133">
        <f t="shared" si="5"/>
        <v>467.21</v>
      </c>
    </row>
    <row r="391" spans="1:10" x14ac:dyDescent="0.3">
      <c r="A391" s="129" t="s">
        <v>47</v>
      </c>
      <c r="B391" s="129" t="s">
        <v>551</v>
      </c>
      <c r="C391" s="129"/>
      <c r="D391" s="129"/>
      <c r="E391" s="129" t="s">
        <v>577</v>
      </c>
      <c r="F391" s="130">
        <v>360.65</v>
      </c>
      <c r="G391" s="131">
        <v>367.53</v>
      </c>
      <c r="H391" s="136">
        <v>373.77</v>
      </c>
      <c r="J391" s="133">
        <f t="shared" si="5"/>
        <v>467.21</v>
      </c>
    </row>
    <row r="392" spans="1:10" x14ac:dyDescent="0.3">
      <c r="A392" s="129" t="s">
        <v>47</v>
      </c>
      <c r="B392" s="129" t="s">
        <v>551</v>
      </c>
      <c r="C392" s="129"/>
      <c r="D392" s="129"/>
      <c r="E392" s="129" t="s">
        <v>578</v>
      </c>
      <c r="F392" s="130">
        <v>360.65</v>
      </c>
      <c r="G392" s="131">
        <v>367.53</v>
      </c>
      <c r="H392" s="136">
        <v>373.77</v>
      </c>
      <c r="J392" s="133">
        <f t="shared" si="5"/>
        <v>467.21</v>
      </c>
    </row>
    <row r="393" spans="1:10" x14ac:dyDescent="0.3">
      <c r="A393" s="129" t="s">
        <v>48</v>
      </c>
      <c r="B393" s="129" t="s">
        <v>579</v>
      </c>
      <c r="C393" s="129" t="s">
        <v>169</v>
      </c>
      <c r="D393" s="129"/>
      <c r="E393" s="129" t="s">
        <v>580</v>
      </c>
      <c r="F393" s="130">
        <v>351.21</v>
      </c>
      <c r="G393" s="149">
        <v>368.56</v>
      </c>
      <c r="H393" s="150">
        <v>414.16</v>
      </c>
      <c r="J393" s="133">
        <f t="shared" si="5"/>
        <v>517.70000000000005</v>
      </c>
    </row>
    <row r="394" spans="1:10" x14ac:dyDescent="0.3">
      <c r="A394" s="129" t="s">
        <v>48</v>
      </c>
      <c r="B394" s="129" t="s">
        <v>579</v>
      </c>
      <c r="C394" s="129" t="s">
        <v>171</v>
      </c>
      <c r="D394" s="129"/>
      <c r="E394" s="129" t="s">
        <v>581</v>
      </c>
      <c r="F394" s="130">
        <v>371.38</v>
      </c>
      <c r="G394" s="149">
        <v>389.89</v>
      </c>
      <c r="H394" s="150">
        <v>404.24</v>
      </c>
      <c r="J394" s="133">
        <f t="shared" si="5"/>
        <v>505.3</v>
      </c>
    </row>
    <row r="395" spans="1:10" x14ac:dyDescent="0.3">
      <c r="A395" s="129" t="s">
        <v>48</v>
      </c>
      <c r="B395" s="129" t="s">
        <v>579</v>
      </c>
      <c r="C395" s="129" t="s">
        <v>184</v>
      </c>
      <c r="D395" s="129"/>
      <c r="E395" s="129" t="s">
        <v>582</v>
      </c>
      <c r="F395" s="130">
        <v>359</v>
      </c>
      <c r="G395" s="149">
        <v>413</v>
      </c>
      <c r="H395" s="150">
        <v>448.93</v>
      </c>
      <c r="J395" s="133">
        <f t="shared" ref="J395:J430" si="6">+ROUND(H395*1.25,2)</f>
        <v>561.16</v>
      </c>
    </row>
    <row r="396" spans="1:10" x14ac:dyDescent="0.3">
      <c r="A396" s="129" t="s">
        <v>48</v>
      </c>
      <c r="B396" s="129" t="s">
        <v>579</v>
      </c>
      <c r="C396" s="129" t="s">
        <v>169</v>
      </c>
      <c r="D396" s="129"/>
      <c r="E396" s="129" t="s">
        <v>583</v>
      </c>
      <c r="F396" s="130">
        <v>351.21</v>
      </c>
      <c r="G396" s="149">
        <v>368.56</v>
      </c>
      <c r="H396" s="150">
        <v>414.16</v>
      </c>
      <c r="J396" s="133">
        <f t="shared" si="6"/>
        <v>517.70000000000005</v>
      </c>
    </row>
    <row r="397" spans="1:10" x14ac:dyDescent="0.3">
      <c r="A397" s="129" t="s">
        <v>48</v>
      </c>
      <c r="B397" s="129" t="s">
        <v>579</v>
      </c>
      <c r="C397" s="129" t="s">
        <v>169</v>
      </c>
      <c r="D397" s="129"/>
      <c r="E397" s="129" t="s">
        <v>584</v>
      </c>
      <c r="F397" s="151">
        <v>351.21</v>
      </c>
      <c r="G397" s="152">
        <v>368.56</v>
      </c>
      <c r="H397" s="150"/>
      <c r="J397" s="153"/>
    </row>
    <row r="398" spans="1:10" x14ac:dyDescent="0.3">
      <c r="A398" s="129" t="s">
        <v>48</v>
      </c>
      <c r="B398" s="129" t="s">
        <v>579</v>
      </c>
      <c r="C398" s="129" t="s">
        <v>169</v>
      </c>
      <c r="D398" s="129"/>
      <c r="E398" s="129" t="s">
        <v>585</v>
      </c>
      <c r="F398" s="130">
        <v>351.21</v>
      </c>
      <c r="G398" s="149">
        <v>368.56</v>
      </c>
      <c r="H398" s="150">
        <v>414.16</v>
      </c>
      <c r="J398" s="133">
        <f t="shared" si="6"/>
        <v>517.70000000000005</v>
      </c>
    </row>
    <row r="399" spans="1:10" x14ac:dyDescent="0.3">
      <c r="A399" s="129" t="s">
        <v>48</v>
      </c>
      <c r="B399" s="129" t="s">
        <v>579</v>
      </c>
      <c r="C399" s="129" t="s">
        <v>173</v>
      </c>
      <c r="D399" s="129"/>
      <c r="E399" s="129" t="s">
        <v>586</v>
      </c>
      <c r="F399" s="130">
        <v>375.21</v>
      </c>
      <c r="G399" s="149">
        <v>408.92</v>
      </c>
      <c r="H399" s="150">
        <v>462.66</v>
      </c>
      <c r="J399" s="133">
        <f t="shared" si="6"/>
        <v>578.33000000000004</v>
      </c>
    </row>
    <row r="400" spans="1:10" x14ac:dyDescent="0.3">
      <c r="A400" s="129" t="s">
        <v>48</v>
      </c>
      <c r="B400" s="129" t="s">
        <v>579</v>
      </c>
      <c r="C400" s="129" t="s">
        <v>171</v>
      </c>
      <c r="D400" s="129"/>
      <c r="E400" s="129" t="s">
        <v>587</v>
      </c>
      <c r="F400" s="130">
        <v>371.38</v>
      </c>
      <c r="G400" s="149">
        <v>389.89</v>
      </c>
      <c r="H400" s="150">
        <v>404.24</v>
      </c>
      <c r="J400" s="133">
        <f t="shared" si="6"/>
        <v>505.3</v>
      </c>
    </row>
    <row r="401" spans="1:10" x14ac:dyDescent="0.3">
      <c r="A401" s="129" t="s">
        <v>48</v>
      </c>
      <c r="B401" s="129" t="s">
        <v>579</v>
      </c>
      <c r="C401" s="129" t="s">
        <v>184</v>
      </c>
      <c r="D401" s="129"/>
      <c r="E401" s="129" t="s">
        <v>588</v>
      </c>
      <c r="F401" s="130">
        <v>359</v>
      </c>
      <c r="G401" s="149">
        <v>413</v>
      </c>
      <c r="H401" s="150">
        <v>448.93</v>
      </c>
      <c r="J401" s="133">
        <f t="shared" si="6"/>
        <v>561.16</v>
      </c>
    </row>
    <row r="402" spans="1:10" x14ac:dyDescent="0.3">
      <c r="A402" s="129" t="s">
        <v>48</v>
      </c>
      <c r="B402" s="129" t="s">
        <v>579</v>
      </c>
      <c r="C402" s="129" t="s">
        <v>169</v>
      </c>
      <c r="D402" s="129"/>
      <c r="E402" s="129" t="s">
        <v>589</v>
      </c>
      <c r="F402" s="130">
        <v>351.21</v>
      </c>
      <c r="G402" s="149">
        <v>368.56</v>
      </c>
      <c r="H402" s="150">
        <v>414.16</v>
      </c>
      <c r="J402" s="133">
        <f t="shared" si="6"/>
        <v>517.70000000000005</v>
      </c>
    </row>
    <row r="403" spans="1:10" x14ac:dyDescent="0.3">
      <c r="A403" s="129" t="s">
        <v>48</v>
      </c>
      <c r="B403" s="129" t="s">
        <v>579</v>
      </c>
      <c r="C403" s="129" t="s">
        <v>169</v>
      </c>
      <c r="D403" s="129"/>
      <c r="E403" s="129" t="s">
        <v>590</v>
      </c>
      <c r="F403" s="130">
        <v>351.21</v>
      </c>
      <c r="G403" s="149">
        <v>368.56</v>
      </c>
      <c r="H403" s="150">
        <v>414.16</v>
      </c>
      <c r="J403" s="133">
        <f t="shared" si="6"/>
        <v>517.70000000000005</v>
      </c>
    </row>
    <row r="404" spans="1:10" x14ac:dyDescent="0.3">
      <c r="A404" s="129" t="s">
        <v>48</v>
      </c>
      <c r="B404" s="129" t="s">
        <v>579</v>
      </c>
      <c r="C404" s="129" t="s">
        <v>169</v>
      </c>
      <c r="D404" s="129"/>
      <c r="E404" s="129" t="s">
        <v>591</v>
      </c>
      <c r="F404" s="130">
        <v>351.21</v>
      </c>
      <c r="G404" s="149">
        <v>368.56</v>
      </c>
      <c r="H404" s="150">
        <v>414.16</v>
      </c>
      <c r="J404" s="133">
        <f t="shared" si="6"/>
        <v>517.70000000000005</v>
      </c>
    </row>
    <row r="405" spans="1:10" x14ac:dyDescent="0.3">
      <c r="A405" s="129" t="s">
        <v>48</v>
      </c>
      <c r="B405" s="129" t="s">
        <v>579</v>
      </c>
      <c r="C405" s="129" t="s">
        <v>169</v>
      </c>
      <c r="D405" s="129"/>
      <c r="E405" s="129" t="s">
        <v>592</v>
      </c>
      <c r="F405" s="130">
        <v>351.21</v>
      </c>
      <c r="G405" s="149">
        <v>368.56</v>
      </c>
      <c r="H405" s="150">
        <v>414.16</v>
      </c>
      <c r="J405" s="133">
        <f t="shared" si="6"/>
        <v>517.70000000000005</v>
      </c>
    </row>
    <row r="406" spans="1:10" x14ac:dyDescent="0.3">
      <c r="A406" s="129" t="s">
        <v>48</v>
      </c>
      <c r="B406" s="129" t="s">
        <v>579</v>
      </c>
      <c r="C406" s="129" t="s">
        <v>169</v>
      </c>
      <c r="D406" s="129"/>
      <c r="E406" s="129" t="s">
        <v>593</v>
      </c>
      <c r="F406" s="130">
        <v>351.21</v>
      </c>
      <c r="G406" s="149">
        <v>368.56</v>
      </c>
      <c r="H406" s="150">
        <v>414.16</v>
      </c>
      <c r="J406" s="133">
        <f t="shared" si="6"/>
        <v>517.70000000000005</v>
      </c>
    </row>
    <row r="407" spans="1:10" x14ac:dyDescent="0.3">
      <c r="A407" s="129" t="s">
        <v>48</v>
      </c>
      <c r="B407" s="129" t="s">
        <v>579</v>
      </c>
      <c r="C407" s="129" t="s">
        <v>173</v>
      </c>
      <c r="D407" s="129"/>
      <c r="E407" s="129" t="s">
        <v>594</v>
      </c>
      <c r="F407" s="130">
        <v>375.21</v>
      </c>
      <c r="G407" s="149">
        <v>408.92</v>
      </c>
      <c r="H407" s="150">
        <v>462.66</v>
      </c>
      <c r="J407" s="133">
        <f t="shared" si="6"/>
        <v>578.33000000000004</v>
      </c>
    </row>
    <row r="408" spans="1:10" x14ac:dyDescent="0.3">
      <c r="A408" s="129" t="s">
        <v>48</v>
      </c>
      <c r="B408" s="129" t="s">
        <v>579</v>
      </c>
      <c r="C408" s="129" t="s">
        <v>173</v>
      </c>
      <c r="D408" s="129"/>
      <c r="E408" s="129" t="s">
        <v>595</v>
      </c>
      <c r="F408" s="130">
        <v>375.21</v>
      </c>
      <c r="G408" s="149">
        <v>408.92</v>
      </c>
      <c r="H408" s="150">
        <v>462.66</v>
      </c>
      <c r="J408" s="133">
        <f t="shared" si="6"/>
        <v>578.33000000000004</v>
      </c>
    </row>
    <row r="409" spans="1:10" x14ac:dyDescent="0.3">
      <c r="A409" s="129" t="s">
        <v>48</v>
      </c>
      <c r="B409" s="129" t="s">
        <v>579</v>
      </c>
      <c r="C409" s="129" t="s">
        <v>169</v>
      </c>
      <c r="D409" s="129"/>
      <c r="E409" s="129" t="s">
        <v>596</v>
      </c>
      <c r="F409" s="130">
        <v>351.21</v>
      </c>
      <c r="G409" s="149">
        <v>368.56</v>
      </c>
      <c r="H409" s="150">
        <v>414.16</v>
      </c>
      <c r="J409" s="133">
        <f t="shared" si="6"/>
        <v>517.70000000000005</v>
      </c>
    </row>
    <row r="410" spans="1:10" x14ac:dyDescent="0.3">
      <c r="A410" s="129" t="s">
        <v>48</v>
      </c>
      <c r="B410" s="129" t="s">
        <v>579</v>
      </c>
      <c r="C410" s="129" t="s">
        <v>173</v>
      </c>
      <c r="D410" s="129"/>
      <c r="E410" s="129" t="s">
        <v>597</v>
      </c>
      <c r="F410" s="130">
        <v>375.21</v>
      </c>
      <c r="G410" s="149">
        <v>408.92</v>
      </c>
      <c r="H410" s="150">
        <v>462.66</v>
      </c>
      <c r="J410" s="133">
        <f t="shared" si="6"/>
        <v>578.33000000000004</v>
      </c>
    </row>
    <row r="411" spans="1:10" x14ac:dyDescent="0.3">
      <c r="A411" s="129" t="s">
        <v>48</v>
      </c>
      <c r="B411" s="129" t="s">
        <v>579</v>
      </c>
      <c r="C411" s="129" t="s">
        <v>173</v>
      </c>
      <c r="D411" s="129"/>
      <c r="E411" s="129" t="s">
        <v>598</v>
      </c>
      <c r="F411" s="130">
        <v>375.21</v>
      </c>
      <c r="G411" s="149">
        <v>408.92</v>
      </c>
      <c r="H411" s="150">
        <v>462.66</v>
      </c>
      <c r="J411" s="133">
        <f t="shared" si="6"/>
        <v>578.33000000000004</v>
      </c>
    </row>
    <row r="412" spans="1:10" x14ac:dyDescent="0.3">
      <c r="A412" s="129" t="s">
        <v>48</v>
      </c>
      <c r="B412" s="129" t="s">
        <v>579</v>
      </c>
      <c r="C412" s="129" t="s">
        <v>171</v>
      </c>
      <c r="D412" s="129"/>
      <c r="E412" s="129" t="s">
        <v>599</v>
      </c>
      <c r="F412" s="130">
        <v>371.38</v>
      </c>
      <c r="G412" s="149">
        <v>389.89</v>
      </c>
      <c r="H412" s="150">
        <v>404.24</v>
      </c>
      <c r="J412" s="133">
        <f t="shared" si="6"/>
        <v>505.3</v>
      </c>
    </row>
    <row r="413" spans="1:10" x14ac:dyDescent="0.3">
      <c r="A413" s="129" t="s">
        <v>48</v>
      </c>
      <c r="B413" s="129" t="s">
        <v>579</v>
      </c>
      <c r="C413" s="129" t="s">
        <v>173</v>
      </c>
      <c r="D413" s="129"/>
      <c r="E413" s="129" t="s">
        <v>600</v>
      </c>
      <c r="F413" s="130">
        <v>375.21</v>
      </c>
      <c r="G413" s="149">
        <v>408.92</v>
      </c>
      <c r="H413" s="150">
        <v>462.66</v>
      </c>
      <c r="J413" s="133">
        <f t="shared" si="6"/>
        <v>578.33000000000004</v>
      </c>
    </row>
    <row r="414" spans="1:10" x14ac:dyDescent="0.3">
      <c r="A414" s="129" t="s">
        <v>48</v>
      </c>
      <c r="B414" s="129" t="s">
        <v>579</v>
      </c>
      <c r="C414" s="129" t="s">
        <v>173</v>
      </c>
      <c r="D414" s="129"/>
      <c r="E414" s="129" t="s">
        <v>601</v>
      </c>
      <c r="F414" s="130">
        <v>375.21</v>
      </c>
      <c r="G414" s="149">
        <v>408.92</v>
      </c>
      <c r="H414" s="150">
        <v>462.66</v>
      </c>
      <c r="J414" s="133">
        <f t="shared" si="6"/>
        <v>578.33000000000004</v>
      </c>
    </row>
    <row r="415" spans="1:10" x14ac:dyDescent="0.3">
      <c r="A415" s="129" t="s">
        <v>49</v>
      </c>
      <c r="B415" s="129" t="s">
        <v>602</v>
      </c>
      <c r="C415" s="129" t="s">
        <v>171</v>
      </c>
      <c r="D415" s="129"/>
      <c r="E415" s="129" t="s">
        <v>603</v>
      </c>
      <c r="F415" s="130">
        <v>389.72</v>
      </c>
      <c r="G415" s="154">
        <v>378.85</v>
      </c>
      <c r="H415" s="155">
        <v>385.31</v>
      </c>
      <c r="J415" s="133">
        <f t="shared" si="6"/>
        <v>481.64</v>
      </c>
    </row>
    <row r="416" spans="1:10" x14ac:dyDescent="0.3">
      <c r="A416" s="129" t="s">
        <v>49</v>
      </c>
      <c r="B416" s="129" t="s">
        <v>602</v>
      </c>
      <c r="C416" s="129" t="s">
        <v>184</v>
      </c>
      <c r="D416" s="129"/>
      <c r="E416" s="129" t="s">
        <v>604</v>
      </c>
      <c r="F416" s="130">
        <v>389.72</v>
      </c>
      <c r="G416" s="154">
        <v>367.09</v>
      </c>
      <c r="H416" s="155">
        <v>403.61</v>
      </c>
      <c r="J416" s="133">
        <f t="shared" si="6"/>
        <v>504.51</v>
      </c>
    </row>
    <row r="417" spans="1:10" x14ac:dyDescent="0.3">
      <c r="A417" s="129" t="s">
        <v>49</v>
      </c>
      <c r="B417" s="129" t="s">
        <v>602</v>
      </c>
      <c r="C417" s="129" t="s">
        <v>184</v>
      </c>
      <c r="D417" s="129"/>
      <c r="E417" s="129" t="s">
        <v>605</v>
      </c>
      <c r="F417" s="130">
        <v>389.72</v>
      </c>
      <c r="G417" s="154">
        <v>367.09</v>
      </c>
      <c r="H417" s="155">
        <v>403.61</v>
      </c>
      <c r="J417" s="133">
        <f t="shared" si="6"/>
        <v>504.51</v>
      </c>
    </row>
    <row r="418" spans="1:10" x14ac:dyDescent="0.3">
      <c r="A418" s="129" t="s">
        <v>49</v>
      </c>
      <c r="B418" s="129" t="s">
        <v>602</v>
      </c>
      <c r="C418" s="129" t="s">
        <v>173</v>
      </c>
      <c r="D418" s="129"/>
      <c r="E418" s="129" t="s">
        <v>606</v>
      </c>
      <c r="F418" s="130">
        <v>389.72</v>
      </c>
      <c r="G418" s="154">
        <v>377.94</v>
      </c>
      <c r="H418" s="155">
        <v>430.41</v>
      </c>
      <c r="J418" s="133">
        <f t="shared" si="6"/>
        <v>538.01</v>
      </c>
    </row>
    <row r="419" spans="1:10" x14ac:dyDescent="0.3">
      <c r="A419" s="129" t="s">
        <v>49</v>
      </c>
      <c r="B419" s="129" t="s">
        <v>602</v>
      </c>
      <c r="C419" s="129" t="s">
        <v>169</v>
      </c>
      <c r="D419" s="129"/>
      <c r="E419" s="129" t="s">
        <v>607</v>
      </c>
      <c r="F419" s="130">
        <v>389.72</v>
      </c>
      <c r="G419" s="154">
        <v>353.75</v>
      </c>
      <c r="H419" s="155">
        <v>379.12</v>
      </c>
      <c r="J419" s="133">
        <f t="shared" si="6"/>
        <v>473.9</v>
      </c>
    </row>
    <row r="420" spans="1:10" x14ac:dyDescent="0.3">
      <c r="A420" s="129" t="s">
        <v>49</v>
      </c>
      <c r="B420" s="129" t="s">
        <v>602</v>
      </c>
      <c r="C420" s="129" t="s">
        <v>173</v>
      </c>
      <c r="D420" s="129"/>
      <c r="E420" s="129" t="s">
        <v>608</v>
      </c>
      <c r="F420" s="130">
        <v>389.72</v>
      </c>
      <c r="G420" s="154">
        <v>377.94</v>
      </c>
      <c r="H420" s="155">
        <v>430.41</v>
      </c>
      <c r="J420" s="133">
        <f t="shared" si="6"/>
        <v>538.01</v>
      </c>
    </row>
    <row r="421" spans="1:10" x14ac:dyDescent="0.3">
      <c r="A421" s="129" t="s">
        <v>49</v>
      </c>
      <c r="B421" s="129" t="s">
        <v>602</v>
      </c>
      <c r="C421" s="129" t="s">
        <v>184</v>
      </c>
      <c r="D421" s="129"/>
      <c r="E421" s="129" t="s">
        <v>609</v>
      </c>
      <c r="F421" s="130">
        <v>389.72</v>
      </c>
      <c r="G421" s="154">
        <v>367.09</v>
      </c>
      <c r="H421" s="155">
        <v>403.61</v>
      </c>
      <c r="J421" s="133">
        <f t="shared" si="6"/>
        <v>504.51</v>
      </c>
    </row>
    <row r="422" spans="1:10" x14ac:dyDescent="0.3">
      <c r="A422" s="129" t="s">
        <v>49</v>
      </c>
      <c r="B422" s="129" t="s">
        <v>602</v>
      </c>
      <c r="C422" s="129" t="s">
        <v>184</v>
      </c>
      <c r="D422" s="129"/>
      <c r="E422" s="129" t="s">
        <v>610</v>
      </c>
      <c r="F422" s="130">
        <v>389.72</v>
      </c>
      <c r="G422" s="154">
        <v>367.09</v>
      </c>
      <c r="H422" s="155">
        <v>403.61</v>
      </c>
      <c r="J422" s="133">
        <f t="shared" si="6"/>
        <v>504.51</v>
      </c>
    </row>
    <row r="423" spans="1:10" x14ac:dyDescent="0.3">
      <c r="A423" s="129" t="s">
        <v>49</v>
      </c>
      <c r="B423" s="129" t="s">
        <v>602</v>
      </c>
      <c r="C423" s="129" t="s">
        <v>171</v>
      </c>
      <c r="D423" s="129"/>
      <c r="E423" s="129" t="s">
        <v>611</v>
      </c>
      <c r="F423" s="130">
        <v>389.72</v>
      </c>
      <c r="G423" s="154">
        <v>378.85</v>
      </c>
      <c r="H423" s="155">
        <v>385.31</v>
      </c>
      <c r="J423" s="133">
        <f t="shared" si="6"/>
        <v>481.64</v>
      </c>
    </row>
    <row r="424" spans="1:10" x14ac:dyDescent="0.3">
      <c r="A424" s="129" t="s">
        <v>49</v>
      </c>
      <c r="B424" s="129" t="s">
        <v>602</v>
      </c>
      <c r="C424" s="129" t="s">
        <v>184</v>
      </c>
      <c r="D424" s="129"/>
      <c r="E424" s="129" t="s">
        <v>612</v>
      </c>
      <c r="F424" s="130">
        <v>389.72</v>
      </c>
      <c r="G424" s="154">
        <v>367.09</v>
      </c>
      <c r="H424" s="155">
        <v>403.61</v>
      </c>
      <c r="J424" s="133">
        <f t="shared" si="6"/>
        <v>504.51</v>
      </c>
    </row>
    <row r="425" spans="1:10" x14ac:dyDescent="0.3">
      <c r="A425" s="129" t="s">
        <v>49</v>
      </c>
      <c r="B425" s="129" t="s">
        <v>602</v>
      </c>
      <c r="C425" s="129" t="s">
        <v>169</v>
      </c>
      <c r="D425" s="129"/>
      <c r="E425" s="129" t="s">
        <v>613</v>
      </c>
      <c r="F425" s="130">
        <v>389.72</v>
      </c>
      <c r="G425" s="154">
        <v>353.75</v>
      </c>
      <c r="H425" s="155">
        <v>379.12</v>
      </c>
      <c r="J425" s="133">
        <f t="shared" si="6"/>
        <v>473.9</v>
      </c>
    </row>
    <row r="426" spans="1:10" x14ac:dyDescent="0.3">
      <c r="A426" s="129" t="s">
        <v>49</v>
      </c>
      <c r="B426" s="129" t="s">
        <v>602</v>
      </c>
      <c r="C426" s="129" t="s">
        <v>184</v>
      </c>
      <c r="D426" s="129"/>
      <c r="E426" s="129" t="s">
        <v>614</v>
      </c>
      <c r="F426" s="130">
        <v>389.72</v>
      </c>
      <c r="G426" s="154">
        <v>367.09</v>
      </c>
      <c r="H426" s="155">
        <v>403.61</v>
      </c>
      <c r="J426" s="133">
        <f t="shared" si="6"/>
        <v>504.51</v>
      </c>
    </row>
    <row r="427" spans="1:10" x14ac:dyDescent="0.3">
      <c r="A427" s="129" t="s">
        <v>49</v>
      </c>
      <c r="B427" s="129" t="s">
        <v>602</v>
      </c>
      <c r="C427" s="129" t="s">
        <v>184</v>
      </c>
      <c r="D427" s="129"/>
      <c r="E427" s="129" t="s">
        <v>615</v>
      </c>
      <c r="F427" s="130">
        <v>389.72</v>
      </c>
      <c r="G427" s="154">
        <v>367.09</v>
      </c>
      <c r="H427" s="155">
        <v>403.61</v>
      </c>
      <c r="J427" s="133">
        <f t="shared" si="6"/>
        <v>504.51</v>
      </c>
    </row>
    <row r="428" spans="1:10" x14ac:dyDescent="0.3">
      <c r="A428" s="129" t="s">
        <v>49</v>
      </c>
      <c r="B428" s="129" t="s">
        <v>602</v>
      </c>
      <c r="C428" s="129" t="s">
        <v>184</v>
      </c>
      <c r="D428" s="129"/>
      <c r="E428" s="129" t="s">
        <v>616</v>
      </c>
      <c r="F428" s="130">
        <v>389.72</v>
      </c>
      <c r="G428" s="154">
        <v>367.09</v>
      </c>
      <c r="H428" s="155">
        <v>403.61</v>
      </c>
      <c r="J428" s="133">
        <f t="shared" si="6"/>
        <v>504.51</v>
      </c>
    </row>
    <row r="429" spans="1:10" x14ac:dyDescent="0.3">
      <c r="A429" s="129" t="s">
        <v>49</v>
      </c>
      <c r="B429" s="129" t="s">
        <v>602</v>
      </c>
      <c r="C429" s="129" t="s">
        <v>184</v>
      </c>
      <c r="D429" s="129"/>
      <c r="E429" s="129" t="s">
        <v>617</v>
      </c>
      <c r="F429" s="130">
        <v>389.72</v>
      </c>
      <c r="G429" s="154">
        <v>367.09</v>
      </c>
      <c r="H429" s="155">
        <v>403.61</v>
      </c>
      <c r="J429" s="133">
        <f t="shared" si="6"/>
        <v>504.51</v>
      </c>
    </row>
    <row r="430" spans="1:10" x14ac:dyDescent="0.3">
      <c r="A430" s="129" t="s">
        <v>49</v>
      </c>
      <c r="B430" s="129" t="s">
        <v>602</v>
      </c>
      <c r="C430" s="129" t="s">
        <v>171</v>
      </c>
      <c r="D430" s="129"/>
      <c r="E430" s="129" t="s">
        <v>618</v>
      </c>
      <c r="F430" s="130">
        <v>389.72</v>
      </c>
      <c r="G430" s="154">
        <v>378.85</v>
      </c>
      <c r="H430" s="155">
        <v>385.31</v>
      </c>
      <c r="J430" s="133">
        <f t="shared" si="6"/>
        <v>481.64</v>
      </c>
    </row>
    <row r="433" spans="1:10" x14ac:dyDescent="0.3">
      <c r="A433" s="156"/>
      <c r="B433" s="156"/>
      <c r="C433" s="156"/>
      <c r="D433" s="156"/>
      <c r="E433" s="156"/>
      <c r="F433" s="156"/>
      <c r="G433" s="156"/>
      <c r="H433" s="157"/>
      <c r="J433" s="157"/>
    </row>
    <row r="434" spans="1:10" x14ac:dyDescent="0.3">
      <c r="A434" s="282" t="s">
        <v>619</v>
      </c>
      <c r="B434" s="283"/>
    </row>
    <row r="435" spans="1:10" x14ac:dyDescent="0.3">
      <c r="A435" s="283"/>
      <c r="B435" s="283"/>
    </row>
    <row r="436" spans="1:10" ht="39" customHeight="1" x14ac:dyDescent="0.3">
      <c r="A436" s="283"/>
      <c r="B436" s="283"/>
    </row>
  </sheetData>
  <sheetProtection password="CBBA" sheet="1" objects="1" scenarios="1"/>
  <mergeCells count="11">
    <mergeCell ref="J4:J5"/>
    <mergeCell ref="A434:B436"/>
    <mergeCell ref="A2:H2"/>
    <mergeCell ref="A4:A8"/>
    <mergeCell ref="B4:B8"/>
    <mergeCell ref="C4:C8"/>
    <mergeCell ref="D4:D8"/>
    <mergeCell ref="E4:E8"/>
    <mergeCell ref="F4:F8"/>
    <mergeCell ref="G4:G8"/>
    <mergeCell ref="H4:H8"/>
  </mergeCells>
  <conditionalFormatting sqref="E316">
    <cfRule type="duplicateValues" dxfId="7" priority="5"/>
    <cfRule type="duplicateValues" dxfId="6" priority="6"/>
  </conditionalFormatting>
  <conditionalFormatting sqref="E317">
    <cfRule type="duplicateValues" dxfId="5" priority="3"/>
    <cfRule type="duplicateValues" dxfId="4" priority="4"/>
  </conditionalFormatting>
  <conditionalFormatting sqref="E4:E315 E2 E318:E1048576">
    <cfRule type="duplicateValues" dxfId="3" priority="7"/>
    <cfRule type="duplicateValues" dxfId="2" priority="8"/>
  </conditionalFormatting>
  <conditionalFormatting sqref="C127:D138">
    <cfRule type="duplicateValues" dxfId="1" priority="1"/>
    <cfRule type="duplicateValues" dxfId="0" priority="2"/>
  </conditionalFormatting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3</vt:i4>
      </vt:variant>
    </vt:vector>
  </HeadingPairs>
  <TitlesOfParts>
    <vt:vector size="8" baseType="lpstr">
      <vt:lpstr>Stammdaten</vt:lpstr>
      <vt:lpstr>Berechnungsbogen</vt:lpstr>
      <vt:lpstr>Tabelle1</vt:lpstr>
      <vt:lpstr>Übersicht Kreis</vt:lpstr>
      <vt:lpstr>ortsübliche Mieten 2024</vt:lpstr>
      <vt:lpstr>Berechnungsbogen!Druckbereich</vt:lpstr>
      <vt:lpstr>Stammdaten!Druckbereich</vt:lpstr>
      <vt:lpstr>Berechnungsbogen!Drucktitel</vt:lpstr>
    </vt:vector>
  </TitlesOfParts>
  <Company>LWV-Hessen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Pflug, Thorsten</dc:creator>
  <cp:lastModifiedBy>Bardeleben, Maria</cp:lastModifiedBy>
  <cp:lastPrinted>2022-08-03T06:37:43Z</cp:lastPrinted>
  <dcterms:created xsi:type="dcterms:W3CDTF">2019-02-28T13:12:50Z</dcterms:created>
  <dcterms:modified xsi:type="dcterms:W3CDTF">2024-02-21T11:02:06Z</dcterms:modified>
</cp:coreProperties>
</file>